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Vermögenslage" sheetId="3" state="visible" r:id="rId3"/>
    <sheet xmlns:r="http://schemas.openxmlformats.org/officeDocument/2006/relationships" name="Kategorien" sheetId="4" state="visible" r:id="rId4"/>
    <sheet xmlns:r="http://schemas.openxmlformats.org/officeDocument/2006/relationships" name="Anleitu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yyyy-mm-dd"/>
  </numFmts>
  <fonts count="12">
    <font>
      <name val="Calibri"/>
      <family val="2"/>
      <color theme="1"/>
      <sz val="11"/>
      <scheme val="minor"/>
    </font>
    <font>
      <name val="Calibri"/>
      <b val="1"/>
      <color rgb="000B1B2E"/>
      <sz val="14"/>
    </font>
    <font>
      <name val="Calibri"/>
      <i val="1"/>
      <color rgb="005B6B82"/>
      <sz val="9"/>
    </font>
    <font>
      <name val="Calibri"/>
      <b val="1"/>
      <color rgb="00FFFFFF"/>
      <sz val="10"/>
    </font>
    <font>
      <name val="Calibri"/>
      <color rgb="000B1B2E"/>
      <sz val="11"/>
    </font>
    <font>
      <name val="Calibri"/>
      <b val="1"/>
      <color rgb="000B1B2E"/>
      <sz val="16"/>
    </font>
    <font>
      <name val="Calibri"/>
      <color rgb="005B6B82"/>
      <sz val="11"/>
    </font>
    <font>
      <name val="Calibri"/>
      <b val="1"/>
      <color rgb="000B1B2E"/>
      <sz val="12"/>
    </font>
    <font>
      <name val="Calibri"/>
      <b val="1"/>
      <color rgb="000B1B2E"/>
      <sz val="11"/>
    </font>
    <font>
      <name val="Calibri"/>
      <b val="1"/>
      <color rgb="000C8375"/>
      <sz val="11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0C8375"/>
      </patternFill>
    </fill>
    <fill>
      <patternFill patternType="solid">
        <fgColor rgb="00EEF7F5"/>
      </patternFill>
    </fill>
  </fills>
  <borders count="4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top style="thin">
        <color rgb="00D9D4CA"/>
      </top>
      <bottom style="double">
        <color rgb="000B1B2E"/>
      </bottom>
    </border>
    <border>
      <bottom style="thin">
        <color rgb="00D9D4C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3" borderId="1" pivotButton="0" quotePrefix="0" xfId="0"/>
    <xf numFmtId="0" fontId="4" fillId="3" borderId="1" pivotButton="0" quotePrefix="0" xfId="0"/>
    <xf numFmtId="4" fontId="4" fillId="3" borderId="1" pivotButton="0" quotePrefix="0" xfId="0"/>
    <xf numFmtId="165" fontId="4" fillId="3" borderId="1" pivotButton="0" quotePrefix="0" xfId="0"/>
    <xf numFmtId="4" fontId="4" fillId="0" borderId="1" pivotButton="0" quotePrefix="0" xfId="0"/>
    <xf numFmtId="0" fontId="6" fillId="0" borderId="1" pivotButton="0" quotePrefix="0" xfId="0"/>
    <xf numFmtId="0" fontId="6" fillId="0" borderId="0" pivotButton="0" quotePrefix="0" xfId="0"/>
    <xf numFmtId="1" fontId="4" fillId="3" borderId="1" pivotButton="0" quotePrefix="0" xfId="0"/>
    <xf numFmtId="0" fontId="4" fillId="0" borderId="1" pivotButton="0" quotePrefix="0" xfId="0"/>
    <xf numFmtId="0" fontId="8" fillId="0" borderId="0" pivotButton="0" quotePrefix="0" xfId="0"/>
    <xf numFmtId="4" fontId="8" fillId="0" borderId="3" pivotButton="0" quotePrefix="0" xfId="0"/>
    <xf numFmtId="0" fontId="4" fillId="0" borderId="0" pivotButton="0" quotePrefix="0" xfId="0"/>
    <xf numFmtId="4" fontId="4" fillId="0" borderId="0" pivotButton="0" quotePrefix="0" xfId="0"/>
    <xf numFmtId="0" fontId="7" fillId="0" borderId="0" pivotButton="0" quotePrefix="0" xfId="0"/>
    <xf numFmtId="4" fontId="7" fillId="0" borderId="2" pivotButton="0" quotePrefix="0" xfId="0"/>
    <xf numFmtId="4" fontId="6" fillId="0" borderId="0" pivotButton="0" quotePrefix="0" xfId="0"/>
    <xf numFmtId="0" fontId="1" fillId="0" borderId="0" pivotButton="0" quotePrefix="0" xfId="0"/>
    <xf numFmtId="0" fontId="9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6" fillId="3" borderId="1" pivotButton="0" quotePrefix="0" xfId="0"/>
    <xf numFmtId="0" fontId="10" fillId="0" borderId="0" pivotButton="0" quotePrefix="0" xfId="0"/>
    <xf numFmtId="0" fontId="2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saldio.ch/vorlagen/buchhaltung-excel-vorlag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4" customWidth="1" min="3" max="3"/>
    <col width="26" customWidth="1" min="4" max="4"/>
    <col width="10" customWidth="1" min="5" max="5"/>
    <col width="13" customWidth="1" min="6" max="6"/>
    <col width="13" customWidth="1" min="7" max="7"/>
    <col width="9" customWidth="1" min="8" max="8"/>
    <col width="12" customWidth="1" min="9" max="9"/>
    <col width="11" customWidth="1" min="10" max="10"/>
  </cols>
  <sheetData>
    <row r="1">
      <c r="A1" s="1" t="inlineStr">
        <is>
          <t>Einnahmen und Ausgaben</t>
        </is>
      </c>
    </row>
    <row r="2">
      <c r="A2" s="2" t="inlineStr">
        <is>
          <t>Ein Beleg pro Zeile. Beträge brutto (inkl. MWST). Die Spalte «Art» füllt sich aus den Kategorien.</t>
        </is>
      </c>
    </row>
    <row r="4" ht="30" customHeight="1">
      <c r="A4" s="3" t="inlineStr">
        <is>
          <t>Datum</t>
        </is>
      </c>
      <c r="B4" s="3" t="inlineStr">
        <is>
          <t>Beleg</t>
        </is>
      </c>
      <c r="C4" s="3" t="inlineStr">
        <is>
          <t>Text</t>
        </is>
      </c>
      <c r="D4" s="3" t="inlineStr">
        <is>
          <t>Kategorie</t>
        </is>
      </c>
      <c r="E4" s="3" t="inlineStr">
        <is>
          <t>Zahlung</t>
        </is>
      </c>
      <c r="F4" s="3" t="inlineStr">
        <is>
          <t>Einnahme CHF</t>
        </is>
      </c>
      <c r="G4" s="3" t="inlineStr">
        <is>
          <t>Ausgabe CHF</t>
        </is>
      </c>
      <c r="H4" s="3" t="inlineStr">
        <is>
          <t>MWST-Satz</t>
        </is>
      </c>
      <c r="I4" s="3" t="inlineStr">
        <is>
          <t>davon MWST</t>
        </is>
      </c>
      <c r="J4" s="3" t="inlineStr">
        <is>
          <t>Art</t>
        </is>
      </c>
    </row>
    <row r="5">
      <c r="A5" s="4" t="n">
        <v>46031</v>
      </c>
      <c r="B5" s="5" t="n">
        <v>1</v>
      </c>
      <c r="C5" s="5" t="inlineStr">
        <is>
          <t>Rechnung RE-2026-001 Keller Elektro AG</t>
        </is>
      </c>
      <c r="D5" s="5" t="inlineStr">
        <is>
          <t>Dienstleistungsertrag</t>
        </is>
      </c>
      <c r="E5" s="5" t="inlineStr">
        <is>
          <t>Bank</t>
        </is>
      </c>
      <c r="F5" s="6" t="n">
        <v>2480</v>
      </c>
      <c r="G5" s="6" t="n"/>
      <c r="H5" s="7" t="n">
        <v>0.081</v>
      </c>
      <c r="I5" s="8">
        <f>IF(N(H5)=0,"",ROUND((N(F5)+N(G5))*H5/(1+H5),2))</f>
        <v/>
      </c>
      <c r="J5" s="9">
        <f>IF(D5="","",IFERROR(VLOOKUP(D5,'Kategorien'!$A$5:$B$44,2,FALSE),"?"))</f>
        <v/>
      </c>
    </row>
    <row r="6">
      <c r="A6" s="4" t="n">
        <v>46037</v>
      </c>
      <c r="B6" s="5" t="n">
        <v>2</v>
      </c>
      <c r="C6" s="5" t="inlineStr">
        <is>
          <t>Farben und Material</t>
        </is>
      </c>
      <c r="D6" s="5" t="inlineStr">
        <is>
          <t>Material und Waren</t>
        </is>
      </c>
      <c r="E6" s="5" t="inlineStr">
        <is>
          <t>Karte</t>
        </is>
      </c>
      <c r="F6" s="6" t="n"/>
      <c r="G6" s="6" t="n">
        <v>412.6</v>
      </c>
      <c r="H6" s="7" t="n">
        <v>0.081</v>
      </c>
      <c r="I6" s="8">
        <f>IF(N(H6)=0,"",ROUND((N(F6)+N(G6))*H6/(1+H6),2))</f>
        <v/>
      </c>
      <c r="J6" s="9">
        <f>IF(D6="","",IFERROR(VLOOKUP(D6,'Kategorien'!$A$5:$B$44,2,FALSE),"?"))</f>
        <v/>
      </c>
    </row>
    <row r="7">
      <c r="A7" s="4" t="n">
        <v>46053</v>
      </c>
      <c r="B7" s="5" t="n">
        <v>3</v>
      </c>
      <c r="C7" s="5" t="inlineStr">
        <is>
          <t>Miete Werkstatt Januar</t>
        </is>
      </c>
      <c r="D7" s="5" t="inlineStr">
        <is>
          <t>Miete und Nebenkosten</t>
        </is>
      </c>
      <c r="E7" s="5" t="inlineStr">
        <is>
          <t>Bank</t>
        </is>
      </c>
      <c r="F7" s="6" t="n"/>
      <c r="G7" s="6" t="n">
        <v>950</v>
      </c>
      <c r="H7" s="7" t="n">
        <v>0</v>
      </c>
      <c r="I7" s="8">
        <f>IF(N(H7)=0,"",ROUND((N(F7)+N(G7))*H7/(1+H7),2))</f>
        <v/>
      </c>
      <c r="J7" s="9">
        <f>IF(D7="","",IFERROR(VLOOKUP(D7,'Kategorien'!$A$5:$B$44,2,FALSE),"?"))</f>
        <v/>
      </c>
    </row>
    <row r="8">
      <c r="A8" s="4" t="n">
        <v>46055</v>
      </c>
      <c r="B8" s="5" t="n">
        <v>4</v>
      </c>
      <c r="C8" s="5" t="inlineStr">
        <is>
          <t>Privatbezug Februar</t>
        </is>
      </c>
      <c r="D8" s="5" t="inlineStr">
        <is>
          <t>Privatbezug</t>
        </is>
      </c>
      <c r="E8" s="5" t="inlineStr">
        <is>
          <t>Bank</t>
        </is>
      </c>
      <c r="F8" s="6" t="n"/>
      <c r="G8" s="6" t="n">
        <v>3000</v>
      </c>
      <c r="H8" s="7" t="n">
        <v>0</v>
      </c>
      <c r="I8" s="8">
        <f>IF(N(H8)=0,"",ROUND((N(F8)+N(G8))*H8/(1+H8),2))</f>
        <v/>
      </c>
      <c r="J8" s="9">
        <f>IF(D8="","",IFERROR(VLOOKUP(D8,'Kategorien'!$A$5:$B$44,2,FALSE),"?"))</f>
        <v/>
      </c>
    </row>
    <row r="9">
      <c r="A9" s="4" t="n"/>
      <c r="B9" s="5" t="n"/>
      <c r="C9" s="5" t="n"/>
      <c r="D9" s="5" t="n"/>
      <c r="E9" s="5" t="n"/>
      <c r="F9" s="6" t="n"/>
      <c r="G9" s="6" t="n"/>
      <c r="H9" s="7" t="n"/>
      <c r="I9" s="8">
        <f>IF(N(H9)=0,"",ROUND((N(F9)+N(G9))*H9/(1+H9),2))</f>
        <v/>
      </c>
      <c r="J9" s="9">
        <f>IF(D9="","",IFERROR(VLOOKUP(D9,'Kategorien'!$A$5:$B$44,2,FALSE),"?"))</f>
        <v/>
      </c>
    </row>
    <row r="10">
      <c r="A10" s="4" t="n"/>
      <c r="B10" s="5" t="n"/>
      <c r="C10" s="5" t="n"/>
      <c r="D10" s="5" t="n"/>
      <c r="E10" s="5" t="n"/>
      <c r="F10" s="6" t="n"/>
      <c r="G10" s="6" t="n"/>
      <c r="H10" s="7" t="n"/>
      <c r="I10" s="8">
        <f>IF(N(H10)=0,"",ROUND((N(F10)+N(G10))*H10/(1+H10),2))</f>
        <v/>
      </c>
      <c r="J10" s="9">
        <f>IF(D10="","",IFERROR(VLOOKUP(D10,'Kategorien'!$A$5:$B$44,2,FALSE),"?"))</f>
        <v/>
      </c>
    </row>
    <row r="11">
      <c r="A11" s="4" t="n"/>
      <c r="B11" s="5" t="n"/>
      <c r="C11" s="5" t="n"/>
      <c r="D11" s="5" t="n"/>
      <c r="E11" s="5" t="n"/>
      <c r="F11" s="6" t="n"/>
      <c r="G11" s="6" t="n"/>
      <c r="H11" s="7" t="n"/>
      <c r="I11" s="8">
        <f>IF(N(H11)=0,"",ROUND((N(F11)+N(G11))*H11/(1+H11),2))</f>
        <v/>
      </c>
      <c r="J11" s="9">
        <f>IF(D11="","",IFERROR(VLOOKUP(D11,'Kategorien'!$A$5:$B$44,2,FALSE),"?"))</f>
        <v/>
      </c>
    </row>
    <row r="12">
      <c r="A12" s="4" t="n"/>
      <c r="B12" s="5" t="n"/>
      <c r="C12" s="5" t="n"/>
      <c r="D12" s="5" t="n"/>
      <c r="E12" s="5" t="n"/>
      <c r="F12" s="6" t="n"/>
      <c r="G12" s="6" t="n"/>
      <c r="H12" s="7" t="n"/>
      <c r="I12" s="8">
        <f>IF(N(H12)=0,"",ROUND((N(F12)+N(G12))*H12/(1+H12),2))</f>
        <v/>
      </c>
      <c r="J12" s="9">
        <f>IF(D12="","",IFERROR(VLOOKUP(D12,'Kategorien'!$A$5:$B$44,2,FALSE),"?"))</f>
        <v/>
      </c>
    </row>
    <row r="13">
      <c r="A13" s="4" t="n"/>
      <c r="B13" s="5" t="n"/>
      <c r="C13" s="5" t="n"/>
      <c r="D13" s="5" t="n"/>
      <c r="E13" s="5" t="n"/>
      <c r="F13" s="6" t="n"/>
      <c r="G13" s="6" t="n"/>
      <c r="H13" s="7" t="n"/>
      <c r="I13" s="8">
        <f>IF(N(H13)=0,"",ROUND((N(F13)+N(G13))*H13/(1+H13),2))</f>
        <v/>
      </c>
      <c r="J13" s="9">
        <f>IF(D13="","",IFERROR(VLOOKUP(D13,'Kategorien'!$A$5:$B$44,2,FALSE),"?"))</f>
        <v/>
      </c>
    </row>
    <row r="14">
      <c r="A14" s="4" t="n"/>
      <c r="B14" s="5" t="n"/>
      <c r="C14" s="5" t="n"/>
      <c r="D14" s="5" t="n"/>
      <c r="E14" s="5" t="n"/>
      <c r="F14" s="6" t="n"/>
      <c r="G14" s="6" t="n"/>
      <c r="H14" s="7" t="n"/>
      <c r="I14" s="8">
        <f>IF(N(H14)=0,"",ROUND((N(F14)+N(G14))*H14/(1+H14),2))</f>
        <v/>
      </c>
      <c r="J14" s="9">
        <f>IF(D14="","",IFERROR(VLOOKUP(D14,'Kategorien'!$A$5:$B$44,2,FALSE),"?"))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7" t="n"/>
      <c r="I15" s="8">
        <f>IF(N(H15)=0,"",ROUND((N(F15)+N(G15))*H15/(1+H15),2))</f>
        <v/>
      </c>
      <c r="J15" s="9">
        <f>IF(D15="","",IFERROR(VLOOKUP(D15,'Kategorien'!$A$5:$B$44,2,FALSE),"?"))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7" t="n"/>
      <c r="I16" s="8">
        <f>IF(N(H16)=0,"",ROUND((N(F16)+N(G16))*H16/(1+H16),2))</f>
        <v/>
      </c>
      <c r="J16" s="9">
        <f>IF(D16="","",IFERROR(VLOOKUP(D16,'Kategorien'!$A$5:$B$44,2,FALSE),"?"))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7" t="n"/>
      <c r="I17" s="8">
        <f>IF(N(H17)=0,"",ROUND((N(F17)+N(G17))*H17/(1+H17),2))</f>
        <v/>
      </c>
      <c r="J17" s="9">
        <f>IF(D17="","",IFERROR(VLOOKUP(D17,'Kategorien'!$A$5:$B$44,2,FALSE),"?"))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7" t="n"/>
      <c r="I18" s="8">
        <f>IF(N(H18)=0,"",ROUND((N(F18)+N(G18))*H18/(1+H18),2))</f>
        <v/>
      </c>
      <c r="J18" s="9">
        <f>IF(D18="","",IFERROR(VLOOKUP(D18,'Kategorien'!$A$5:$B$44,2,FALSE),"?"))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7" t="n"/>
      <c r="I19" s="8">
        <f>IF(N(H19)=0,"",ROUND((N(F19)+N(G19))*H19/(1+H19),2))</f>
        <v/>
      </c>
      <c r="J19" s="9">
        <f>IF(D19="","",IFERROR(VLOOKUP(D19,'Kategorien'!$A$5:$B$44,2,FALSE),"?"))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7" t="n"/>
      <c r="I20" s="8">
        <f>IF(N(H20)=0,"",ROUND((N(F20)+N(G20))*H20/(1+H20),2))</f>
        <v/>
      </c>
      <c r="J20" s="9">
        <f>IF(D20="","",IFERROR(VLOOKUP(D20,'Kategorien'!$A$5:$B$44,2,FALSE),"?"))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7" t="n"/>
      <c r="I21" s="8">
        <f>IF(N(H21)=0,"",ROUND((N(F21)+N(G21))*H21/(1+H21),2))</f>
        <v/>
      </c>
      <c r="J21" s="9">
        <f>IF(D21="","",IFERROR(VLOOKUP(D21,'Kategorien'!$A$5:$B$44,2,FALSE),"?"))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7" t="n"/>
      <c r="I22" s="8">
        <f>IF(N(H22)=0,"",ROUND((N(F22)+N(G22))*H22/(1+H22),2))</f>
        <v/>
      </c>
      <c r="J22" s="9">
        <f>IF(D22="","",IFERROR(VLOOKUP(D22,'Kategorien'!$A$5:$B$44,2,FALSE),"?"))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7" t="n"/>
      <c r="I23" s="8">
        <f>IF(N(H23)=0,"",ROUND((N(F23)+N(G23))*H23/(1+H23),2))</f>
        <v/>
      </c>
      <c r="J23" s="9">
        <f>IF(D23="","",IFERROR(VLOOKUP(D23,'Kategorien'!$A$5:$B$44,2,FALSE),"?"))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7" t="n"/>
      <c r="I24" s="8">
        <f>IF(N(H24)=0,"",ROUND((N(F24)+N(G24))*H24/(1+H24),2))</f>
        <v/>
      </c>
      <c r="J24" s="9">
        <f>IF(D24="","",IFERROR(VLOOKUP(D24,'Kategorien'!$A$5:$B$44,2,FALSE),"?"))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7" t="n"/>
      <c r="I25" s="8">
        <f>IF(N(H25)=0,"",ROUND((N(F25)+N(G25))*H25/(1+H25),2))</f>
        <v/>
      </c>
      <c r="J25" s="9">
        <f>IF(D25="","",IFERROR(VLOOKUP(D25,'Kategorien'!$A$5:$B$44,2,FALSE),"?"))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7" t="n"/>
      <c r="I26" s="8">
        <f>IF(N(H26)=0,"",ROUND((N(F26)+N(G26))*H26/(1+H26),2))</f>
        <v/>
      </c>
      <c r="J26" s="9">
        <f>IF(D26="","",IFERROR(VLOOKUP(D26,'Kategorien'!$A$5:$B$44,2,FALSE),"?"))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7" t="n"/>
      <c r="I27" s="8">
        <f>IF(N(H27)=0,"",ROUND((N(F27)+N(G27))*H27/(1+H27),2))</f>
        <v/>
      </c>
      <c r="J27" s="9">
        <f>IF(D27="","",IFERROR(VLOOKUP(D27,'Kategorien'!$A$5:$B$44,2,FALSE),"?"))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7" t="n"/>
      <c r="I28" s="8">
        <f>IF(N(H28)=0,"",ROUND((N(F28)+N(G28))*H28/(1+H28),2))</f>
        <v/>
      </c>
      <c r="J28" s="9">
        <f>IF(D28="","",IFERROR(VLOOKUP(D28,'Kategorien'!$A$5:$B$44,2,FALSE),"?"))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7" t="n"/>
      <c r="I29" s="8">
        <f>IF(N(H29)=0,"",ROUND((N(F29)+N(G29))*H29/(1+H29),2))</f>
        <v/>
      </c>
      <c r="J29" s="9">
        <f>IF(D29="","",IFERROR(VLOOKUP(D29,'Kategorien'!$A$5:$B$44,2,FALSE),"?"))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7" t="n"/>
      <c r="I30" s="8">
        <f>IF(N(H30)=0,"",ROUND((N(F30)+N(G30))*H30/(1+H30),2))</f>
        <v/>
      </c>
      <c r="J30" s="9">
        <f>IF(D30="","",IFERROR(VLOOKUP(D30,'Kategorien'!$A$5:$B$44,2,FALSE),"?"))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7" t="n"/>
      <c r="I31" s="8">
        <f>IF(N(H31)=0,"",ROUND((N(F31)+N(G31))*H31/(1+H31),2))</f>
        <v/>
      </c>
      <c r="J31" s="9">
        <f>IF(D31="","",IFERROR(VLOOKUP(D31,'Kategorien'!$A$5:$B$44,2,FALSE),"?"))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7" t="n"/>
      <c r="I32" s="8">
        <f>IF(N(H32)=0,"",ROUND((N(F32)+N(G32))*H32/(1+H32),2))</f>
        <v/>
      </c>
      <c r="J32" s="9">
        <f>IF(D32="","",IFERROR(VLOOKUP(D32,'Kategorien'!$A$5:$B$44,2,FALSE),"?"))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7" t="n"/>
      <c r="I33" s="8">
        <f>IF(N(H33)=0,"",ROUND((N(F33)+N(G33))*H33/(1+H33),2))</f>
        <v/>
      </c>
      <c r="J33" s="9">
        <f>IF(D33="","",IFERROR(VLOOKUP(D33,'Kategorien'!$A$5:$B$44,2,FALSE),"?"))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7" t="n"/>
      <c r="I34" s="8">
        <f>IF(N(H34)=0,"",ROUND((N(F34)+N(G34))*H34/(1+H34),2))</f>
        <v/>
      </c>
      <c r="J34" s="9">
        <f>IF(D34="","",IFERROR(VLOOKUP(D34,'Kategorien'!$A$5:$B$44,2,FALSE),"?"))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7" t="n"/>
      <c r="I35" s="8">
        <f>IF(N(H35)=0,"",ROUND((N(F35)+N(G35))*H35/(1+H35),2))</f>
        <v/>
      </c>
      <c r="J35" s="9">
        <f>IF(D35="","",IFERROR(VLOOKUP(D35,'Kategorien'!$A$5:$B$44,2,FALSE),"?"))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7" t="n"/>
      <c r="I36" s="8">
        <f>IF(N(H36)=0,"",ROUND((N(F36)+N(G36))*H36/(1+H36),2))</f>
        <v/>
      </c>
      <c r="J36" s="9">
        <f>IF(D36="","",IFERROR(VLOOKUP(D36,'Kategorien'!$A$5:$B$44,2,FALSE),"?"))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7" t="n"/>
      <c r="I37" s="8">
        <f>IF(N(H37)=0,"",ROUND((N(F37)+N(G37))*H37/(1+H37),2))</f>
        <v/>
      </c>
      <c r="J37" s="9">
        <f>IF(D37="","",IFERROR(VLOOKUP(D37,'Kategorien'!$A$5:$B$44,2,FALSE),"?"))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7" t="n"/>
      <c r="I38" s="8">
        <f>IF(N(H38)=0,"",ROUND((N(F38)+N(G38))*H38/(1+H38),2))</f>
        <v/>
      </c>
      <c r="J38" s="9">
        <f>IF(D38="","",IFERROR(VLOOKUP(D38,'Kategorien'!$A$5:$B$44,2,FALSE),"?"))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7" t="n"/>
      <c r="I39" s="8">
        <f>IF(N(H39)=0,"",ROUND((N(F39)+N(G39))*H39/(1+H39),2))</f>
        <v/>
      </c>
      <c r="J39" s="9">
        <f>IF(D39="","",IFERROR(VLOOKUP(D39,'Kategorien'!$A$5:$B$44,2,FALSE),"?"))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7" t="n"/>
      <c r="I40" s="8">
        <f>IF(N(H40)=0,"",ROUND((N(F40)+N(G40))*H40/(1+H40),2))</f>
        <v/>
      </c>
      <c r="J40" s="9">
        <f>IF(D40="","",IFERROR(VLOOKUP(D40,'Kategorien'!$A$5:$B$44,2,FALSE),"?"))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7" t="n"/>
      <c r="I41" s="8">
        <f>IF(N(H41)=0,"",ROUND((N(F41)+N(G41))*H41/(1+H41),2))</f>
        <v/>
      </c>
      <c r="J41" s="9">
        <f>IF(D41="","",IFERROR(VLOOKUP(D41,'Kategorien'!$A$5:$B$44,2,FALSE),"?"))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7" t="n"/>
      <c r="I42" s="8">
        <f>IF(N(H42)=0,"",ROUND((N(F42)+N(G42))*H42/(1+H42),2))</f>
        <v/>
      </c>
      <c r="J42" s="9">
        <f>IF(D42="","",IFERROR(VLOOKUP(D42,'Kategorien'!$A$5:$B$44,2,FALSE),"?"))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7" t="n"/>
      <c r="I43" s="8">
        <f>IF(N(H43)=0,"",ROUND((N(F43)+N(G43))*H43/(1+H43),2))</f>
        <v/>
      </c>
      <c r="J43" s="9">
        <f>IF(D43="","",IFERROR(VLOOKUP(D43,'Kategorien'!$A$5:$B$44,2,FALSE),"?"))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7" t="n"/>
      <c r="I44" s="8">
        <f>IF(N(H44)=0,"",ROUND((N(F44)+N(G44))*H44/(1+H44),2))</f>
        <v/>
      </c>
      <c r="J44" s="9">
        <f>IF(D44="","",IFERROR(VLOOKUP(D44,'Kategorien'!$A$5:$B$44,2,FALSE),"?"))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7" t="n"/>
      <c r="I45" s="8">
        <f>IF(N(H45)=0,"",ROUND((N(F45)+N(G45))*H45/(1+H45),2))</f>
        <v/>
      </c>
      <c r="J45" s="9">
        <f>IF(D45="","",IFERROR(VLOOKUP(D45,'Kategorien'!$A$5:$B$44,2,FALSE),"?"))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7" t="n"/>
      <c r="I46" s="8">
        <f>IF(N(H46)=0,"",ROUND((N(F46)+N(G46))*H46/(1+H46),2))</f>
        <v/>
      </c>
      <c r="J46" s="9">
        <f>IF(D46="","",IFERROR(VLOOKUP(D46,'Kategorien'!$A$5:$B$44,2,FALSE),"?"))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7" t="n"/>
      <c r="I47" s="8">
        <f>IF(N(H47)=0,"",ROUND((N(F47)+N(G47))*H47/(1+H47),2))</f>
        <v/>
      </c>
      <c r="J47" s="9">
        <f>IF(D47="","",IFERROR(VLOOKUP(D47,'Kategorien'!$A$5:$B$44,2,FALSE),"?"))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7" t="n"/>
      <c r="I48" s="8">
        <f>IF(N(H48)=0,"",ROUND((N(F48)+N(G48))*H48/(1+H48),2))</f>
        <v/>
      </c>
      <c r="J48" s="9">
        <f>IF(D48="","",IFERROR(VLOOKUP(D48,'Kategorien'!$A$5:$B$44,2,FALSE),"?"))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7" t="n"/>
      <c r="I49" s="8">
        <f>IF(N(H49)=0,"",ROUND((N(F49)+N(G49))*H49/(1+H49),2))</f>
        <v/>
      </c>
      <c r="J49" s="9">
        <f>IF(D49="","",IFERROR(VLOOKUP(D49,'Kategorien'!$A$5:$B$44,2,FALSE),"?"))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7" t="n"/>
      <c r="I50" s="8">
        <f>IF(N(H50)=0,"",ROUND((N(F50)+N(G50))*H50/(1+H50),2))</f>
        <v/>
      </c>
      <c r="J50" s="9">
        <f>IF(D50="","",IFERROR(VLOOKUP(D50,'Kategorien'!$A$5:$B$44,2,FALSE),"?"))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7" t="n"/>
      <c r="I51" s="8">
        <f>IF(N(H51)=0,"",ROUND((N(F51)+N(G51))*H51/(1+H51),2))</f>
        <v/>
      </c>
      <c r="J51" s="9">
        <f>IF(D51="","",IFERROR(VLOOKUP(D51,'Kategorien'!$A$5:$B$44,2,FALSE),"?"))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7" t="n"/>
      <c r="I52" s="8">
        <f>IF(N(H52)=0,"",ROUND((N(F52)+N(G52))*H52/(1+H52),2))</f>
        <v/>
      </c>
      <c r="J52" s="9">
        <f>IF(D52="","",IFERROR(VLOOKUP(D52,'Kategorien'!$A$5:$B$44,2,FALSE),"?"))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7" t="n"/>
      <c r="I53" s="8">
        <f>IF(N(H53)=0,"",ROUND((N(F53)+N(G53))*H53/(1+H53),2))</f>
        <v/>
      </c>
      <c r="J53" s="9">
        <f>IF(D53="","",IFERROR(VLOOKUP(D53,'Kategorien'!$A$5:$B$44,2,FALSE),"?"))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7" t="n"/>
      <c r="I54" s="8">
        <f>IF(N(H54)=0,"",ROUND((N(F54)+N(G54))*H54/(1+H54),2))</f>
        <v/>
      </c>
      <c r="J54" s="9">
        <f>IF(D54="","",IFERROR(VLOOKUP(D54,'Kategorien'!$A$5:$B$44,2,FALSE),"?"))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7" t="n"/>
      <c r="I55" s="8">
        <f>IF(N(H55)=0,"",ROUND((N(F55)+N(G55))*H55/(1+H55),2))</f>
        <v/>
      </c>
      <c r="J55" s="9">
        <f>IF(D55="","",IFERROR(VLOOKUP(D55,'Kategorien'!$A$5:$B$44,2,FALSE),"?"))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7" t="n"/>
      <c r="I56" s="8">
        <f>IF(N(H56)=0,"",ROUND((N(F56)+N(G56))*H56/(1+H56),2))</f>
        <v/>
      </c>
      <c r="J56" s="9">
        <f>IF(D56="","",IFERROR(VLOOKUP(D56,'Kategorien'!$A$5:$B$44,2,FALSE),"?"))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7" t="n"/>
      <c r="I57" s="8">
        <f>IF(N(H57)=0,"",ROUND((N(F57)+N(G57))*H57/(1+H57),2))</f>
        <v/>
      </c>
      <c r="J57" s="9">
        <f>IF(D57="","",IFERROR(VLOOKUP(D57,'Kategorien'!$A$5:$B$44,2,FALSE),"?"))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7" t="n"/>
      <c r="I58" s="8">
        <f>IF(N(H58)=0,"",ROUND((N(F58)+N(G58))*H58/(1+H58),2))</f>
        <v/>
      </c>
      <c r="J58" s="9">
        <f>IF(D58="","",IFERROR(VLOOKUP(D58,'Kategorien'!$A$5:$B$44,2,FALSE),"?"))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7" t="n"/>
      <c r="I59" s="8">
        <f>IF(N(H59)=0,"",ROUND((N(F59)+N(G59))*H59/(1+H59),2))</f>
        <v/>
      </c>
      <c r="J59" s="9">
        <f>IF(D59="","",IFERROR(VLOOKUP(D59,'Kategorien'!$A$5:$B$44,2,FALSE),"?"))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7" t="n"/>
      <c r="I60" s="8">
        <f>IF(N(H60)=0,"",ROUND((N(F60)+N(G60))*H60/(1+H60),2))</f>
        <v/>
      </c>
      <c r="J60" s="9">
        <f>IF(D60="","",IFERROR(VLOOKUP(D60,'Kategorien'!$A$5:$B$44,2,FALSE),"?"))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7" t="n"/>
      <c r="I61" s="8">
        <f>IF(N(H61)=0,"",ROUND((N(F61)+N(G61))*H61/(1+H61),2))</f>
        <v/>
      </c>
      <c r="J61" s="9">
        <f>IF(D61="","",IFERROR(VLOOKUP(D61,'Kategorien'!$A$5:$B$44,2,FALSE),"?"))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7" t="n"/>
      <c r="I62" s="8">
        <f>IF(N(H62)=0,"",ROUND((N(F62)+N(G62))*H62/(1+H62),2))</f>
        <v/>
      </c>
      <c r="J62" s="9">
        <f>IF(D62="","",IFERROR(VLOOKUP(D62,'Kategorien'!$A$5:$B$44,2,FALSE),"?"))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7" t="n"/>
      <c r="I63" s="8">
        <f>IF(N(H63)=0,"",ROUND((N(F63)+N(G63))*H63/(1+H63),2))</f>
        <v/>
      </c>
      <c r="J63" s="9">
        <f>IF(D63="","",IFERROR(VLOOKUP(D63,'Kategorien'!$A$5:$B$44,2,FALSE),"?"))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7" t="n"/>
      <c r="I64" s="8">
        <f>IF(N(H64)=0,"",ROUND((N(F64)+N(G64))*H64/(1+H64),2))</f>
        <v/>
      </c>
      <c r="J64" s="9">
        <f>IF(D64="","",IFERROR(VLOOKUP(D64,'Kategorien'!$A$5:$B$44,2,FALSE),"?"))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7" t="n"/>
      <c r="I65" s="8">
        <f>IF(N(H65)=0,"",ROUND((N(F65)+N(G65))*H65/(1+H65),2))</f>
        <v/>
      </c>
      <c r="J65" s="9">
        <f>IF(D65="","",IFERROR(VLOOKUP(D65,'Kategorien'!$A$5:$B$44,2,FALSE),"?"))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7" t="n"/>
      <c r="I66" s="8">
        <f>IF(N(H66)=0,"",ROUND((N(F66)+N(G66))*H66/(1+H66),2))</f>
        <v/>
      </c>
      <c r="J66" s="9">
        <f>IF(D66="","",IFERROR(VLOOKUP(D66,'Kategorien'!$A$5:$B$44,2,FALSE),"?"))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7" t="n"/>
      <c r="I67" s="8">
        <f>IF(N(H67)=0,"",ROUND((N(F67)+N(G67))*H67/(1+H67),2))</f>
        <v/>
      </c>
      <c r="J67" s="9">
        <f>IF(D67="","",IFERROR(VLOOKUP(D67,'Kategorien'!$A$5:$B$44,2,FALSE),"?"))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7" t="n"/>
      <c r="I68" s="8">
        <f>IF(N(H68)=0,"",ROUND((N(F68)+N(G68))*H68/(1+H68),2))</f>
        <v/>
      </c>
      <c r="J68" s="9">
        <f>IF(D68="","",IFERROR(VLOOKUP(D68,'Kategorien'!$A$5:$B$44,2,FALSE),"?"))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7" t="n"/>
      <c r="I69" s="8">
        <f>IF(N(H69)=0,"",ROUND((N(F69)+N(G69))*H69/(1+H69),2))</f>
        <v/>
      </c>
      <c r="J69" s="9">
        <f>IF(D69="","",IFERROR(VLOOKUP(D69,'Kategorien'!$A$5:$B$44,2,FALSE),"?"))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7" t="n"/>
      <c r="I70" s="8">
        <f>IF(N(H70)=0,"",ROUND((N(F70)+N(G70))*H70/(1+H70),2))</f>
        <v/>
      </c>
      <c r="J70" s="9">
        <f>IF(D70="","",IFERROR(VLOOKUP(D70,'Kategorien'!$A$5:$B$44,2,FALSE),"?"))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7" t="n"/>
      <c r="I71" s="8">
        <f>IF(N(H71)=0,"",ROUND((N(F71)+N(G71))*H71/(1+H71),2))</f>
        <v/>
      </c>
      <c r="J71" s="9">
        <f>IF(D71="","",IFERROR(VLOOKUP(D71,'Kategorien'!$A$5:$B$44,2,FALSE),"?"))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7" t="n"/>
      <c r="I72" s="8">
        <f>IF(N(H72)=0,"",ROUND((N(F72)+N(G72))*H72/(1+H72),2))</f>
        <v/>
      </c>
      <c r="J72" s="9">
        <f>IF(D72="","",IFERROR(VLOOKUP(D72,'Kategorien'!$A$5:$B$44,2,FALSE),"?"))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7" t="n"/>
      <c r="I73" s="8">
        <f>IF(N(H73)=0,"",ROUND((N(F73)+N(G73))*H73/(1+H73),2))</f>
        <v/>
      </c>
      <c r="J73" s="9">
        <f>IF(D73="","",IFERROR(VLOOKUP(D73,'Kategorien'!$A$5:$B$44,2,FALSE),"?"))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7" t="n"/>
      <c r="I74" s="8">
        <f>IF(N(H74)=0,"",ROUND((N(F74)+N(G74))*H74/(1+H74),2))</f>
        <v/>
      </c>
      <c r="J74" s="9">
        <f>IF(D74="","",IFERROR(VLOOKUP(D74,'Kategorien'!$A$5:$B$44,2,FALSE),"?"))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7" t="n"/>
      <c r="I75" s="8">
        <f>IF(N(H75)=0,"",ROUND((N(F75)+N(G75))*H75/(1+H75),2))</f>
        <v/>
      </c>
      <c r="J75" s="9">
        <f>IF(D75="","",IFERROR(VLOOKUP(D75,'Kategorien'!$A$5:$B$44,2,FALSE),"?"))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7" t="n"/>
      <c r="I76" s="8">
        <f>IF(N(H76)=0,"",ROUND((N(F76)+N(G76))*H76/(1+H76),2))</f>
        <v/>
      </c>
      <c r="J76" s="9">
        <f>IF(D76="","",IFERROR(VLOOKUP(D76,'Kategorien'!$A$5:$B$44,2,FALSE),"?"))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7" t="n"/>
      <c r="I77" s="8">
        <f>IF(N(H77)=0,"",ROUND((N(F77)+N(G77))*H77/(1+H77),2))</f>
        <v/>
      </c>
      <c r="J77" s="9">
        <f>IF(D77="","",IFERROR(VLOOKUP(D77,'Kategorien'!$A$5:$B$44,2,FALSE),"?"))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7" t="n"/>
      <c r="I78" s="8">
        <f>IF(N(H78)=0,"",ROUND((N(F78)+N(G78))*H78/(1+H78),2))</f>
        <v/>
      </c>
      <c r="J78" s="9">
        <f>IF(D78="","",IFERROR(VLOOKUP(D78,'Kategorien'!$A$5:$B$44,2,FALSE),"?"))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7" t="n"/>
      <c r="I79" s="8">
        <f>IF(N(H79)=0,"",ROUND((N(F79)+N(G79))*H79/(1+H79),2))</f>
        <v/>
      </c>
      <c r="J79" s="9">
        <f>IF(D79="","",IFERROR(VLOOKUP(D79,'Kategorien'!$A$5:$B$44,2,FALSE),"?"))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7" t="n"/>
      <c r="I80" s="8">
        <f>IF(N(H80)=0,"",ROUND((N(F80)+N(G80))*H80/(1+H80),2))</f>
        <v/>
      </c>
      <c r="J80" s="9">
        <f>IF(D80="","",IFERROR(VLOOKUP(D80,'Kategorien'!$A$5:$B$44,2,FALSE),"?"))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7" t="n"/>
      <c r="I81" s="8">
        <f>IF(N(H81)=0,"",ROUND((N(F81)+N(G81))*H81/(1+H81),2))</f>
        <v/>
      </c>
      <c r="J81" s="9">
        <f>IF(D81="","",IFERROR(VLOOKUP(D81,'Kategorien'!$A$5:$B$44,2,FALSE),"?"))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7" t="n"/>
      <c r="I82" s="8">
        <f>IF(N(H82)=0,"",ROUND((N(F82)+N(G82))*H82/(1+H82),2))</f>
        <v/>
      </c>
      <c r="J82" s="9">
        <f>IF(D82="","",IFERROR(VLOOKUP(D82,'Kategorien'!$A$5:$B$44,2,FALSE),"?"))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7" t="n"/>
      <c r="I83" s="8">
        <f>IF(N(H83)=0,"",ROUND((N(F83)+N(G83))*H83/(1+H83),2))</f>
        <v/>
      </c>
      <c r="J83" s="9">
        <f>IF(D83="","",IFERROR(VLOOKUP(D83,'Kategorien'!$A$5:$B$44,2,FALSE),"?"))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7" t="n"/>
      <c r="I84" s="8">
        <f>IF(N(H84)=0,"",ROUND((N(F84)+N(G84))*H84/(1+H84),2))</f>
        <v/>
      </c>
      <c r="J84" s="9">
        <f>IF(D84="","",IFERROR(VLOOKUP(D84,'Kategorien'!$A$5:$B$44,2,FALSE),"?"))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7" t="n"/>
      <c r="I85" s="8">
        <f>IF(N(H85)=0,"",ROUND((N(F85)+N(G85))*H85/(1+H85),2))</f>
        <v/>
      </c>
      <c r="J85" s="9">
        <f>IF(D85="","",IFERROR(VLOOKUP(D85,'Kategorien'!$A$5:$B$44,2,FALSE),"?"))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7" t="n"/>
      <c r="I86" s="8">
        <f>IF(N(H86)=0,"",ROUND((N(F86)+N(G86))*H86/(1+H86),2))</f>
        <v/>
      </c>
      <c r="J86" s="9">
        <f>IF(D86="","",IFERROR(VLOOKUP(D86,'Kategorien'!$A$5:$B$44,2,FALSE),"?"))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7" t="n"/>
      <c r="I87" s="8">
        <f>IF(N(H87)=0,"",ROUND((N(F87)+N(G87))*H87/(1+H87),2))</f>
        <v/>
      </c>
      <c r="J87" s="9">
        <f>IF(D87="","",IFERROR(VLOOKUP(D87,'Kategorien'!$A$5:$B$44,2,FALSE),"?"))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7" t="n"/>
      <c r="I88" s="8">
        <f>IF(N(H88)=0,"",ROUND((N(F88)+N(G88))*H88/(1+H88),2))</f>
        <v/>
      </c>
      <c r="J88" s="9">
        <f>IF(D88="","",IFERROR(VLOOKUP(D88,'Kategorien'!$A$5:$B$44,2,FALSE),"?"))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7" t="n"/>
      <c r="I89" s="8">
        <f>IF(N(H89)=0,"",ROUND((N(F89)+N(G89))*H89/(1+H89),2))</f>
        <v/>
      </c>
      <c r="J89" s="9">
        <f>IF(D89="","",IFERROR(VLOOKUP(D89,'Kategorien'!$A$5:$B$44,2,FALSE),"?"))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7" t="n"/>
      <c r="I90" s="8">
        <f>IF(N(H90)=0,"",ROUND((N(F90)+N(G90))*H90/(1+H90),2))</f>
        <v/>
      </c>
      <c r="J90" s="9">
        <f>IF(D90="","",IFERROR(VLOOKUP(D90,'Kategorien'!$A$5:$B$44,2,FALSE),"?"))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7" t="n"/>
      <c r="I91" s="8">
        <f>IF(N(H91)=0,"",ROUND((N(F91)+N(G91))*H91/(1+H91),2))</f>
        <v/>
      </c>
      <c r="J91" s="9">
        <f>IF(D91="","",IFERROR(VLOOKUP(D91,'Kategorien'!$A$5:$B$44,2,FALSE),"?"))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7" t="n"/>
      <c r="I92" s="8">
        <f>IF(N(H92)=0,"",ROUND((N(F92)+N(G92))*H92/(1+H92),2))</f>
        <v/>
      </c>
      <c r="J92" s="9">
        <f>IF(D92="","",IFERROR(VLOOKUP(D92,'Kategorien'!$A$5:$B$44,2,FALSE),"?"))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7" t="n"/>
      <c r="I93" s="8">
        <f>IF(N(H93)=0,"",ROUND((N(F93)+N(G93))*H93/(1+H93),2))</f>
        <v/>
      </c>
      <c r="J93" s="9">
        <f>IF(D93="","",IFERROR(VLOOKUP(D93,'Kategorien'!$A$5:$B$44,2,FALSE),"?"))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7" t="n"/>
      <c r="I94" s="8">
        <f>IF(N(H94)=0,"",ROUND((N(F94)+N(G94))*H94/(1+H94),2))</f>
        <v/>
      </c>
      <c r="J94" s="9">
        <f>IF(D94="","",IFERROR(VLOOKUP(D94,'Kategorien'!$A$5:$B$44,2,FALSE),"?"))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7" t="n"/>
      <c r="I95" s="8">
        <f>IF(N(H95)=0,"",ROUND((N(F95)+N(G95))*H95/(1+H95),2))</f>
        <v/>
      </c>
      <c r="J95" s="9">
        <f>IF(D95="","",IFERROR(VLOOKUP(D95,'Kategorien'!$A$5:$B$44,2,FALSE),"?"))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7" t="n"/>
      <c r="I96" s="8">
        <f>IF(N(H96)=0,"",ROUND((N(F96)+N(G96))*H96/(1+H96),2))</f>
        <v/>
      </c>
      <c r="J96" s="9">
        <f>IF(D96="","",IFERROR(VLOOKUP(D96,'Kategorien'!$A$5:$B$44,2,FALSE),"?"))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7" t="n"/>
      <c r="I97" s="8">
        <f>IF(N(H97)=0,"",ROUND((N(F97)+N(G97))*H97/(1+H97),2))</f>
        <v/>
      </c>
      <c r="J97" s="9">
        <f>IF(D97="","",IFERROR(VLOOKUP(D97,'Kategorien'!$A$5:$B$44,2,FALSE),"?"))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7" t="n"/>
      <c r="I98" s="8">
        <f>IF(N(H98)=0,"",ROUND((N(F98)+N(G98))*H98/(1+H98),2))</f>
        <v/>
      </c>
      <c r="J98" s="9">
        <f>IF(D98="","",IFERROR(VLOOKUP(D98,'Kategorien'!$A$5:$B$44,2,FALSE),"?"))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7" t="n"/>
      <c r="I99" s="8">
        <f>IF(N(H99)=0,"",ROUND((N(F99)+N(G99))*H99/(1+H99),2))</f>
        <v/>
      </c>
      <c r="J99" s="9">
        <f>IF(D99="","",IFERROR(VLOOKUP(D99,'Kategorien'!$A$5:$B$44,2,FALSE),"?"))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7" t="n"/>
      <c r="I100" s="8">
        <f>IF(N(H100)=0,"",ROUND((N(F100)+N(G100))*H100/(1+H100),2))</f>
        <v/>
      </c>
      <c r="J100" s="9">
        <f>IF(D100="","",IFERROR(VLOOKUP(D100,'Kategorien'!$A$5:$B$44,2,FALSE),"?"))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7" t="n"/>
      <c r="I101" s="8">
        <f>IF(N(H101)=0,"",ROUND((N(F101)+N(G101))*H101/(1+H101),2))</f>
        <v/>
      </c>
      <c r="J101" s="9">
        <f>IF(D101="","",IFERROR(VLOOKUP(D101,'Kategorien'!$A$5:$B$44,2,FALSE),"?"))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7" t="n"/>
      <c r="I102" s="8">
        <f>IF(N(H102)=0,"",ROUND((N(F102)+N(G102))*H102/(1+H102),2))</f>
        <v/>
      </c>
      <c r="J102" s="9">
        <f>IF(D102="","",IFERROR(VLOOKUP(D102,'Kategorien'!$A$5:$B$44,2,FALSE),"?"))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7" t="n"/>
      <c r="I103" s="8">
        <f>IF(N(H103)=0,"",ROUND((N(F103)+N(G103))*H103/(1+H103),2))</f>
        <v/>
      </c>
      <c r="J103" s="9">
        <f>IF(D103="","",IFERROR(VLOOKUP(D103,'Kategorien'!$A$5:$B$44,2,FALSE),"?"))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7" t="n"/>
      <c r="I104" s="8">
        <f>IF(N(H104)=0,"",ROUND((N(F104)+N(G104))*H104/(1+H104),2))</f>
        <v/>
      </c>
      <c r="J104" s="9">
        <f>IF(D104="","",IFERROR(VLOOKUP(D104,'Kategorien'!$A$5:$B$44,2,FALSE),"?"))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7" t="n"/>
      <c r="I105" s="8">
        <f>IF(N(H105)=0,"",ROUND((N(F105)+N(G105))*H105/(1+H105),2))</f>
        <v/>
      </c>
      <c r="J105" s="9">
        <f>IF(D105="","",IFERROR(VLOOKUP(D105,'Kategorien'!$A$5:$B$44,2,FALSE),"?"))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7" t="n"/>
      <c r="I106" s="8">
        <f>IF(N(H106)=0,"",ROUND((N(F106)+N(G106))*H106/(1+H106),2))</f>
        <v/>
      </c>
      <c r="J106" s="9">
        <f>IF(D106="","",IFERROR(VLOOKUP(D106,'Kategorien'!$A$5:$B$44,2,FALSE),"?"))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7" t="n"/>
      <c r="I107" s="8">
        <f>IF(N(H107)=0,"",ROUND((N(F107)+N(G107))*H107/(1+H107),2))</f>
        <v/>
      </c>
      <c r="J107" s="9">
        <f>IF(D107="","",IFERROR(VLOOKUP(D107,'Kategorien'!$A$5:$B$44,2,FALSE),"?"))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7" t="n"/>
      <c r="I108" s="8">
        <f>IF(N(H108)=0,"",ROUND((N(F108)+N(G108))*H108/(1+H108),2))</f>
        <v/>
      </c>
      <c r="J108" s="9">
        <f>IF(D108="","",IFERROR(VLOOKUP(D108,'Kategorien'!$A$5:$B$44,2,FALSE),"?"))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7" t="n"/>
      <c r="I109" s="8">
        <f>IF(N(H109)=0,"",ROUND((N(F109)+N(G109))*H109/(1+H109),2))</f>
        <v/>
      </c>
      <c r="J109" s="9">
        <f>IF(D109="","",IFERROR(VLOOKUP(D109,'Kategorien'!$A$5:$B$44,2,FALSE),"?"))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7" t="n"/>
      <c r="I110" s="8">
        <f>IF(N(H110)=0,"",ROUND((N(F110)+N(G110))*H110/(1+H110),2))</f>
        <v/>
      </c>
      <c r="J110" s="9">
        <f>IF(D110="","",IFERROR(VLOOKUP(D110,'Kategorien'!$A$5:$B$44,2,FALSE),"?"))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7" t="n"/>
      <c r="I111" s="8">
        <f>IF(N(H111)=0,"",ROUND((N(F111)+N(G111))*H111/(1+H111),2))</f>
        <v/>
      </c>
      <c r="J111" s="9">
        <f>IF(D111="","",IFERROR(VLOOKUP(D111,'Kategorien'!$A$5:$B$44,2,FALSE),"?"))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7" t="n"/>
      <c r="I112" s="8">
        <f>IF(N(H112)=0,"",ROUND((N(F112)+N(G112))*H112/(1+H112),2))</f>
        <v/>
      </c>
      <c r="J112" s="9">
        <f>IF(D112="","",IFERROR(VLOOKUP(D112,'Kategorien'!$A$5:$B$44,2,FALSE),"?"))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7" t="n"/>
      <c r="I113" s="8">
        <f>IF(N(H113)=0,"",ROUND((N(F113)+N(G113))*H113/(1+H113),2))</f>
        <v/>
      </c>
      <c r="J113" s="9">
        <f>IF(D113="","",IFERROR(VLOOKUP(D113,'Kategorien'!$A$5:$B$44,2,FALSE),"?"))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7" t="n"/>
      <c r="I114" s="8">
        <f>IF(N(H114)=0,"",ROUND((N(F114)+N(G114))*H114/(1+H114),2))</f>
        <v/>
      </c>
      <c r="J114" s="9">
        <f>IF(D114="","",IFERROR(VLOOKUP(D114,'Kategorien'!$A$5:$B$44,2,FALSE),"?"))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7" t="n"/>
      <c r="I115" s="8">
        <f>IF(N(H115)=0,"",ROUND((N(F115)+N(G115))*H115/(1+H115),2))</f>
        <v/>
      </c>
      <c r="J115" s="9">
        <f>IF(D115="","",IFERROR(VLOOKUP(D115,'Kategorien'!$A$5:$B$44,2,FALSE),"?"))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7" t="n"/>
      <c r="I116" s="8">
        <f>IF(N(H116)=0,"",ROUND((N(F116)+N(G116))*H116/(1+H116),2))</f>
        <v/>
      </c>
      <c r="J116" s="9">
        <f>IF(D116="","",IFERROR(VLOOKUP(D116,'Kategorien'!$A$5:$B$44,2,FALSE),"?"))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7" t="n"/>
      <c r="I117" s="8">
        <f>IF(N(H117)=0,"",ROUND((N(F117)+N(G117))*H117/(1+H117),2))</f>
        <v/>
      </c>
      <c r="J117" s="9">
        <f>IF(D117="","",IFERROR(VLOOKUP(D117,'Kategorien'!$A$5:$B$44,2,FALSE),"?"))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7" t="n"/>
      <c r="I118" s="8">
        <f>IF(N(H118)=0,"",ROUND((N(F118)+N(G118))*H118/(1+H118),2))</f>
        <v/>
      </c>
      <c r="J118" s="9">
        <f>IF(D118="","",IFERROR(VLOOKUP(D118,'Kategorien'!$A$5:$B$44,2,FALSE),"?"))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7" t="n"/>
      <c r="I119" s="8">
        <f>IF(N(H119)=0,"",ROUND((N(F119)+N(G119))*H119/(1+H119),2))</f>
        <v/>
      </c>
      <c r="J119" s="9">
        <f>IF(D119="","",IFERROR(VLOOKUP(D119,'Kategorien'!$A$5:$B$44,2,FALSE),"?"))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7" t="n"/>
      <c r="I120" s="8">
        <f>IF(N(H120)=0,"",ROUND((N(F120)+N(G120))*H120/(1+H120),2))</f>
        <v/>
      </c>
      <c r="J120" s="9">
        <f>IF(D120="","",IFERROR(VLOOKUP(D120,'Kategorien'!$A$5:$B$44,2,FALSE),"?"))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7" t="n"/>
      <c r="I121" s="8">
        <f>IF(N(H121)=0,"",ROUND((N(F121)+N(G121))*H121/(1+H121),2))</f>
        <v/>
      </c>
      <c r="J121" s="9">
        <f>IF(D121="","",IFERROR(VLOOKUP(D121,'Kategorien'!$A$5:$B$44,2,FALSE),"?"))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7" t="n"/>
      <c r="I122" s="8">
        <f>IF(N(H122)=0,"",ROUND((N(F122)+N(G122))*H122/(1+H122),2))</f>
        <v/>
      </c>
      <c r="J122" s="9">
        <f>IF(D122="","",IFERROR(VLOOKUP(D122,'Kategorien'!$A$5:$B$44,2,FALSE),"?"))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7" t="n"/>
      <c r="I123" s="8">
        <f>IF(N(H123)=0,"",ROUND((N(F123)+N(G123))*H123/(1+H123),2))</f>
        <v/>
      </c>
      <c r="J123" s="9">
        <f>IF(D123="","",IFERROR(VLOOKUP(D123,'Kategorien'!$A$5:$B$44,2,FALSE),"?"))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7" t="n"/>
      <c r="I124" s="8">
        <f>IF(N(H124)=0,"",ROUND((N(F124)+N(G124))*H124/(1+H124),2))</f>
        <v/>
      </c>
      <c r="J124" s="9">
        <f>IF(D124="","",IFERROR(VLOOKUP(D124,'Kategorien'!$A$5:$B$44,2,FALSE),"?"))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7" t="n"/>
      <c r="I125" s="8">
        <f>IF(N(H125)=0,"",ROUND((N(F125)+N(G125))*H125/(1+H125),2))</f>
        <v/>
      </c>
      <c r="J125" s="9">
        <f>IF(D125="","",IFERROR(VLOOKUP(D125,'Kategorien'!$A$5:$B$44,2,FALSE),"?"))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7" t="n"/>
      <c r="I126" s="8">
        <f>IF(N(H126)=0,"",ROUND((N(F126)+N(G126))*H126/(1+H126),2))</f>
        <v/>
      </c>
      <c r="J126" s="9">
        <f>IF(D126="","",IFERROR(VLOOKUP(D126,'Kategorien'!$A$5:$B$44,2,FALSE),"?"))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7" t="n"/>
      <c r="I127" s="8">
        <f>IF(N(H127)=0,"",ROUND((N(F127)+N(G127))*H127/(1+H127),2))</f>
        <v/>
      </c>
      <c r="J127" s="9">
        <f>IF(D127="","",IFERROR(VLOOKUP(D127,'Kategorien'!$A$5:$B$44,2,FALSE),"?"))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7" t="n"/>
      <c r="I128" s="8">
        <f>IF(N(H128)=0,"",ROUND((N(F128)+N(G128))*H128/(1+H128),2))</f>
        <v/>
      </c>
      <c r="J128" s="9">
        <f>IF(D128="","",IFERROR(VLOOKUP(D128,'Kategorien'!$A$5:$B$44,2,FALSE),"?"))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7" t="n"/>
      <c r="I129" s="8">
        <f>IF(N(H129)=0,"",ROUND((N(F129)+N(G129))*H129/(1+H129),2))</f>
        <v/>
      </c>
      <c r="J129" s="9">
        <f>IF(D129="","",IFERROR(VLOOKUP(D129,'Kategorien'!$A$5:$B$44,2,FALSE),"?"))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7" t="n"/>
      <c r="I130" s="8">
        <f>IF(N(H130)=0,"",ROUND((N(F130)+N(G130))*H130/(1+H130),2))</f>
        <v/>
      </c>
      <c r="J130" s="9">
        <f>IF(D130="","",IFERROR(VLOOKUP(D130,'Kategorien'!$A$5:$B$44,2,FALSE),"?"))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7" t="n"/>
      <c r="I131" s="8">
        <f>IF(N(H131)=0,"",ROUND((N(F131)+N(G131))*H131/(1+H131),2))</f>
        <v/>
      </c>
      <c r="J131" s="9">
        <f>IF(D131="","",IFERROR(VLOOKUP(D131,'Kategorien'!$A$5:$B$44,2,FALSE),"?"))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7" t="n"/>
      <c r="I132" s="8">
        <f>IF(N(H132)=0,"",ROUND((N(F132)+N(G132))*H132/(1+H132),2))</f>
        <v/>
      </c>
      <c r="J132" s="9">
        <f>IF(D132="","",IFERROR(VLOOKUP(D132,'Kategorien'!$A$5:$B$44,2,FALSE),"?"))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7" t="n"/>
      <c r="I133" s="8">
        <f>IF(N(H133)=0,"",ROUND((N(F133)+N(G133))*H133/(1+H133),2))</f>
        <v/>
      </c>
      <c r="J133" s="9">
        <f>IF(D133="","",IFERROR(VLOOKUP(D133,'Kategorien'!$A$5:$B$44,2,FALSE),"?"))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7" t="n"/>
      <c r="I134" s="8">
        <f>IF(N(H134)=0,"",ROUND((N(F134)+N(G134))*H134/(1+H134),2))</f>
        <v/>
      </c>
      <c r="J134" s="9">
        <f>IF(D134="","",IFERROR(VLOOKUP(D134,'Kategorien'!$A$5:$B$44,2,FALSE),"?"))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7" t="n"/>
      <c r="I135" s="8">
        <f>IF(N(H135)=0,"",ROUND((N(F135)+N(G135))*H135/(1+H135),2))</f>
        <v/>
      </c>
      <c r="J135" s="9">
        <f>IF(D135="","",IFERROR(VLOOKUP(D135,'Kategorien'!$A$5:$B$44,2,FALSE),"?"))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7" t="n"/>
      <c r="I136" s="8">
        <f>IF(N(H136)=0,"",ROUND((N(F136)+N(G136))*H136/(1+H136),2))</f>
        <v/>
      </c>
      <c r="J136" s="9">
        <f>IF(D136="","",IFERROR(VLOOKUP(D136,'Kategorien'!$A$5:$B$44,2,FALSE),"?"))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7" t="n"/>
      <c r="I137" s="8">
        <f>IF(N(H137)=0,"",ROUND((N(F137)+N(G137))*H137/(1+H137),2))</f>
        <v/>
      </c>
      <c r="J137" s="9">
        <f>IF(D137="","",IFERROR(VLOOKUP(D137,'Kategorien'!$A$5:$B$44,2,FALSE),"?"))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7" t="n"/>
      <c r="I138" s="8">
        <f>IF(N(H138)=0,"",ROUND((N(F138)+N(G138))*H138/(1+H138),2))</f>
        <v/>
      </c>
      <c r="J138" s="9">
        <f>IF(D138="","",IFERROR(VLOOKUP(D138,'Kategorien'!$A$5:$B$44,2,FALSE),"?"))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7" t="n"/>
      <c r="I139" s="8">
        <f>IF(N(H139)=0,"",ROUND((N(F139)+N(G139))*H139/(1+H139),2))</f>
        <v/>
      </c>
      <c r="J139" s="9">
        <f>IF(D139="","",IFERROR(VLOOKUP(D139,'Kategorien'!$A$5:$B$44,2,FALSE),"?"))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7" t="n"/>
      <c r="I140" s="8">
        <f>IF(N(H140)=0,"",ROUND((N(F140)+N(G140))*H140/(1+H140),2))</f>
        <v/>
      </c>
      <c r="J140" s="9">
        <f>IF(D140="","",IFERROR(VLOOKUP(D140,'Kategorien'!$A$5:$B$44,2,FALSE),"?"))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7" t="n"/>
      <c r="I141" s="8">
        <f>IF(N(H141)=0,"",ROUND((N(F141)+N(G141))*H141/(1+H141),2))</f>
        <v/>
      </c>
      <c r="J141" s="9">
        <f>IF(D141="","",IFERROR(VLOOKUP(D141,'Kategorien'!$A$5:$B$44,2,FALSE),"?"))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7" t="n"/>
      <c r="I142" s="8">
        <f>IF(N(H142)=0,"",ROUND((N(F142)+N(G142))*H142/(1+H142),2))</f>
        <v/>
      </c>
      <c r="J142" s="9">
        <f>IF(D142="","",IFERROR(VLOOKUP(D142,'Kategorien'!$A$5:$B$44,2,FALSE),"?"))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7" t="n"/>
      <c r="I143" s="8">
        <f>IF(N(H143)=0,"",ROUND((N(F143)+N(G143))*H143/(1+H143),2))</f>
        <v/>
      </c>
      <c r="J143" s="9">
        <f>IF(D143="","",IFERROR(VLOOKUP(D143,'Kategorien'!$A$5:$B$44,2,FALSE),"?"))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7" t="n"/>
      <c r="I144" s="8">
        <f>IF(N(H144)=0,"",ROUND((N(F144)+N(G144))*H144/(1+H144),2))</f>
        <v/>
      </c>
      <c r="J144" s="9">
        <f>IF(D144="","",IFERROR(VLOOKUP(D144,'Kategorien'!$A$5:$B$44,2,FALSE),"?"))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7" t="n"/>
      <c r="I145" s="8">
        <f>IF(N(H145)=0,"",ROUND((N(F145)+N(G145))*H145/(1+H145),2))</f>
        <v/>
      </c>
      <c r="J145" s="9">
        <f>IF(D145="","",IFERROR(VLOOKUP(D145,'Kategorien'!$A$5:$B$44,2,FALSE),"?"))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7" t="n"/>
      <c r="I146" s="8">
        <f>IF(N(H146)=0,"",ROUND((N(F146)+N(G146))*H146/(1+H146),2))</f>
        <v/>
      </c>
      <c r="J146" s="9">
        <f>IF(D146="","",IFERROR(VLOOKUP(D146,'Kategorien'!$A$5:$B$44,2,FALSE),"?"))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7" t="n"/>
      <c r="I147" s="8">
        <f>IF(N(H147)=0,"",ROUND((N(F147)+N(G147))*H147/(1+H147),2))</f>
        <v/>
      </c>
      <c r="J147" s="9">
        <f>IF(D147="","",IFERROR(VLOOKUP(D147,'Kategorien'!$A$5:$B$44,2,FALSE),"?"))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7" t="n"/>
      <c r="I148" s="8">
        <f>IF(N(H148)=0,"",ROUND((N(F148)+N(G148))*H148/(1+H148),2))</f>
        <v/>
      </c>
      <c r="J148" s="9">
        <f>IF(D148="","",IFERROR(VLOOKUP(D148,'Kategorien'!$A$5:$B$44,2,FALSE),"?"))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7" t="n"/>
      <c r="I149" s="8">
        <f>IF(N(H149)=0,"",ROUND((N(F149)+N(G149))*H149/(1+H149),2))</f>
        <v/>
      </c>
      <c r="J149" s="9">
        <f>IF(D149="","",IFERROR(VLOOKUP(D149,'Kategorien'!$A$5:$B$44,2,FALSE),"?"))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7" t="n"/>
      <c r="I150" s="8">
        <f>IF(N(H150)=0,"",ROUND((N(F150)+N(G150))*H150/(1+H150),2))</f>
        <v/>
      </c>
      <c r="J150" s="9">
        <f>IF(D150="","",IFERROR(VLOOKUP(D150,'Kategorien'!$A$5:$B$44,2,FALSE),"?"))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7" t="n"/>
      <c r="I151" s="8">
        <f>IF(N(H151)=0,"",ROUND((N(F151)+N(G151))*H151/(1+H151),2))</f>
        <v/>
      </c>
      <c r="J151" s="9">
        <f>IF(D151="","",IFERROR(VLOOKUP(D151,'Kategorien'!$A$5:$B$44,2,FALSE),"?"))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7" t="n"/>
      <c r="I152" s="8">
        <f>IF(N(H152)=0,"",ROUND((N(F152)+N(G152))*H152/(1+H152),2))</f>
        <v/>
      </c>
      <c r="J152" s="9">
        <f>IF(D152="","",IFERROR(VLOOKUP(D152,'Kategorien'!$A$5:$B$44,2,FALSE),"?"))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7" t="n"/>
      <c r="I153" s="8">
        <f>IF(N(H153)=0,"",ROUND((N(F153)+N(G153))*H153/(1+H153),2))</f>
        <v/>
      </c>
      <c r="J153" s="9">
        <f>IF(D153="","",IFERROR(VLOOKUP(D153,'Kategorien'!$A$5:$B$44,2,FALSE),"?"))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7" t="n"/>
      <c r="I154" s="8">
        <f>IF(N(H154)=0,"",ROUND((N(F154)+N(G154))*H154/(1+H154),2))</f>
        <v/>
      </c>
      <c r="J154" s="9">
        <f>IF(D154="","",IFERROR(VLOOKUP(D154,'Kategorien'!$A$5:$B$44,2,FALSE),"?"))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7" t="n"/>
      <c r="I155" s="8">
        <f>IF(N(H155)=0,"",ROUND((N(F155)+N(G155))*H155/(1+H155),2))</f>
        <v/>
      </c>
      <c r="J155" s="9">
        <f>IF(D155="","",IFERROR(VLOOKUP(D155,'Kategorien'!$A$5:$B$44,2,FALSE),"?"))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7" t="n"/>
      <c r="I156" s="8">
        <f>IF(N(H156)=0,"",ROUND((N(F156)+N(G156))*H156/(1+H156),2))</f>
        <v/>
      </c>
      <c r="J156" s="9">
        <f>IF(D156="","",IFERROR(VLOOKUP(D156,'Kategorien'!$A$5:$B$44,2,FALSE),"?"))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7" t="n"/>
      <c r="I157" s="8">
        <f>IF(N(H157)=0,"",ROUND((N(F157)+N(G157))*H157/(1+H157),2))</f>
        <v/>
      </c>
      <c r="J157" s="9">
        <f>IF(D157="","",IFERROR(VLOOKUP(D157,'Kategorien'!$A$5:$B$44,2,FALSE),"?"))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7" t="n"/>
      <c r="I158" s="8">
        <f>IF(N(H158)=0,"",ROUND((N(F158)+N(G158))*H158/(1+H158),2))</f>
        <v/>
      </c>
      <c r="J158" s="9">
        <f>IF(D158="","",IFERROR(VLOOKUP(D158,'Kategorien'!$A$5:$B$44,2,FALSE),"?"))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7" t="n"/>
      <c r="I159" s="8">
        <f>IF(N(H159)=0,"",ROUND((N(F159)+N(G159))*H159/(1+H159),2))</f>
        <v/>
      </c>
      <c r="J159" s="9">
        <f>IF(D159="","",IFERROR(VLOOKUP(D159,'Kategorien'!$A$5:$B$44,2,FALSE),"?"))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7" t="n"/>
      <c r="I160" s="8">
        <f>IF(N(H160)=0,"",ROUND((N(F160)+N(G160))*H160/(1+H160),2))</f>
        <v/>
      </c>
      <c r="J160" s="9">
        <f>IF(D160="","",IFERROR(VLOOKUP(D160,'Kategorien'!$A$5:$B$44,2,FALSE),"?"))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7" t="n"/>
      <c r="I161" s="8">
        <f>IF(N(H161)=0,"",ROUND((N(F161)+N(G161))*H161/(1+H161),2))</f>
        <v/>
      </c>
      <c r="J161" s="9">
        <f>IF(D161="","",IFERROR(VLOOKUP(D161,'Kategorien'!$A$5:$B$44,2,FALSE),"?"))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7" t="n"/>
      <c r="I162" s="8">
        <f>IF(N(H162)=0,"",ROUND((N(F162)+N(G162))*H162/(1+H162),2))</f>
        <v/>
      </c>
      <c r="J162" s="9">
        <f>IF(D162="","",IFERROR(VLOOKUP(D162,'Kategorien'!$A$5:$B$44,2,FALSE),"?"))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7" t="n"/>
      <c r="I163" s="8">
        <f>IF(N(H163)=0,"",ROUND((N(F163)+N(G163))*H163/(1+H163),2))</f>
        <v/>
      </c>
      <c r="J163" s="9">
        <f>IF(D163="","",IFERROR(VLOOKUP(D163,'Kategorien'!$A$5:$B$44,2,FALSE),"?"))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7" t="n"/>
      <c r="I164" s="8">
        <f>IF(N(H164)=0,"",ROUND((N(F164)+N(G164))*H164/(1+H164),2))</f>
        <v/>
      </c>
      <c r="J164" s="9">
        <f>IF(D164="","",IFERROR(VLOOKUP(D164,'Kategorien'!$A$5:$B$44,2,FALSE),"?"))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7" t="n"/>
      <c r="I165" s="8">
        <f>IF(N(H165)=0,"",ROUND((N(F165)+N(G165))*H165/(1+H165),2))</f>
        <v/>
      </c>
      <c r="J165" s="9">
        <f>IF(D165="","",IFERROR(VLOOKUP(D165,'Kategorien'!$A$5:$B$44,2,FALSE),"?"))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7" t="n"/>
      <c r="I166" s="8">
        <f>IF(N(H166)=0,"",ROUND((N(F166)+N(G166))*H166/(1+H166),2))</f>
        <v/>
      </c>
      <c r="J166" s="9">
        <f>IF(D166="","",IFERROR(VLOOKUP(D166,'Kategorien'!$A$5:$B$44,2,FALSE),"?"))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7" t="n"/>
      <c r="I167" s="8">
        <f>IF(N(H167)=0,"",ROUND((N(F167)+N(G167))*H167/(1+H167),2))</f>
        <v/>
      </c>
      <c r="J167" s="9">
        <f>IF(D167="","",IFERROR(VLOOKUP(D167,'Kategorien'!$A$5:$B$44,2,FALSE),"?"))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7" t="n"/>
      <c r="I168" s="8">
        <f>IF(N(H168)=0,"",ROUND((N(F168)+N(G168))*H168/(1+H168),2))</f>
        <v/>
      </c>
      <c r="J168" s="9">
        <f>IF(D168="","",IFERROR(VLOOKUP(D168,'Kategorien'!$A$5:$B$44,2,FALSE),"?"))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7" t="n"/>
      <c r="I169" s="8">
        <f>IF(N(H169)=0,"",ROUND((N(F169)+N(G169))*H169/(1+H169),2))</f>
        <v/>
      </c>
      <c r="J169" s="9">
        <f>IF(D169="","",IFERROR(VLOOKUP(D169,'Kategorien'!$A$5:$B$44,2,FALSE),"?"))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7" t="n"/>
      <c r="I170" s="8">
        <f>IF(N(H170)=0,"",ROUND((N(F170)+N(G170))*H170/(1+H170),2))</f>
        <v/>
      </c>
      <c r="J170" s="9">
        <f>IF(D170="","",IFERROR(VLOOKUP(D170,'Kategorien'!$A$5:$B$44,2,FALSE),"?"))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7" t="n"/>
      <c r="I171" s="8">
        <f>IF(N(H171)=0,"",ROUND((N(F171)+N(G171))*H171/(1+H171),2))</f>
        <v/>
      </c>
      <c r="J171" s="9">
        <f>IF(D171="","",IFERROR(VLOOKUP(D171,'Kategorien'!$A$5:$B$44,2,FALSE),"?"))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7" t="n"/>
      <c r="I172" s="8">
        <f>IF(N(H172)=0,"",ROUND((N(F172)+N(G172))*H172/(1+H172),2))</f>
        <v/>
      </c>
      <c r="J172" s="9">
        <f>IF(D172="","",IFERROR(VLOOKUP(D172,'Kategorien'!$A$5:$B$44,2,FALSE),"?"))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7" t="n"/>
      <c r="I173" s="8">
        <f>IF(N(H173)=0,"",ROUND((N(F173)+N(G173))*H173/(1+H173),2))</f>
        <v/>
      </c>
      <c r="J173" s="9">
        <f>IF(D173="","",IFERROR(VLOOKUP(D173,'Kategorien'!$A$5:$B$44,2,FALSE),"?"))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7" t="n"/>
      <c r="I174" s="8">
        <f>IF(N(H174)=0,"",ROUND((N(F174)+N(G174))*H174/(1+H174),2))</f>
        <v/>
      </c>
      <c r="J174" s="9">
        <f>IF(D174="","",IFERROR(VLOOKUP(D174,'Kategorien'!$A$5:$B$44,2,FALSE),"?"))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7" t="n"/>
      <c r="I175" s="8">
        <f>IF(N(H175)=0,"",ROUND((N(F175)+N(G175))*H175/(1+H175),2))</f>
        <v/>
      </c>
      <c r="J175" s="9">
        <f>IF(D175="","",IFERROR(VLOOKUP(D175,'Kategorien'!$A$5:$B$44,2,FALSE),"?"))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7" t="n"/>
      <c r="I176" s="8">
        <f>IF(N(H176)=0,"",ROUND((N(F176)+N(G176))*H176/(1+H176),2))</f>
        <v/>
      </c>
      <c r="J176" s="9">
        <f>IF(D176="","",IFERROR(VLOOKUP(D176,'Kategorien'!$A$5:$B$44,2,FALSE),"?"))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7" t="n"/>
      <c r="I177" s="8">
        <f>IF(N(H177)=0,"",ROUND((N(F177)+N(G177))*H177/(1+H177),2))</f>
        <v/>
      </c>
      <c r="J177" s="9">
        <f>IF(D177="","",IFERROR(VLOOKUP(D177,'Kategorien'!$A$5:$B$44,2,FALSE),"?"))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7" t="n"/>
      <c r="I178" s="8">
        <f>IF(N(H178)=0,"",ROUND((N(F178)+N(G178))*H178/(1+H178),2))</f>
        <v/>
      </c>
      <c r="J178" s="9">
        <f>IF(D178="","",IFERROR(VLOOKUP(D178,'Kategorien'!$A$5:$B$44,2,FALSE),"?"))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7" t="n"/>
      <c r="I179" s="8">
        <f>IF(N(H179)=0,"",ROUND((N(F179)+N(G179))*H179/(1+H179),2))</f>
        <v/>
      </c>
      <c r="J179" s="9">
        <f>IF(D179="","",IFERROR(VLOOKUP(D179,'Kategorien'!$A$5:$B$44,2,FALSE),"?"))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7" t="n"/>
      <c r="I180" s="8">
        <f>IF(N(H180)=0,"",ROUND((N(F180)+N(G180))*H180/(1+H180),2))</f>
        <v/>
      </c>
      <c r="J180" s="9">
        <f>IF(D180="","",IFERROR(VLOOKUP(D180,'Kategorien'!$A$5:$B$44,2,FALSE),"?"))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7" t="n"/>
      <c r="I181" s="8">
        <f>IF(N(H181)=0,"",ROUND((N(F181)+N(G181))*H181/(1+H181),2))</f>
        <v/>
      </c>
      <c r="J181" s="9">
        <f>IF(D181="","",IFERROR(VLOOKUP(D181,'Kategorien'!$A$5:$B$44,2,FALSE),"?"))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7" t="n"/>
      <c r="I182" s="8">
        <f>IF(N(H182)=0,"",ROUND((N(F182)+N(G182))*H182/(1+H182),2))</f>
        <v/>
      </c>
      <c r="J182" s="9">
        <f>IF(D182="","",IFERROR(VLOOKUP(D182,'Kategorien'!$A$5:$B$44,2,FALSE),"?"))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7" t="n"/>
      <c r="I183" s="8">
        <f>IF(N(H183)=0,"",ROUND((N(F183)+N(G183))*H183/(1+H183),2))</f>
        <v/>
      </c>
      <c r="J183" s="9">
        <f>IF(D183="","",IFERROR(VLOOKUP(D183,'Kategorien'!$A$5:$B$44,2,FALSE),"?"))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7" t="n"/>
      <c r="I184" s="8">
        <f>IF(N(H184)=0,"",ROUND((N(F184)+N(G184))*H184/(1+H184),2))</f>
        <v/>
      </c>
      <c r="J184" s="9">
        <f>IF(D184="","",IFERROR(VLOOKUP(D184,'Kategorien'!$A$5:$B$44,2,FALSE),"?"))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7" t="n"/>
      <c r="I185" s="8">
        <f>IF(N(H185)=0,"",ROUND((N(F185)+N(G185))*H185/(1+H185),2))</f>
        <v/>
      </c>
      <c r="J185" s="9">
        <f>IF(D185="","",IFERROR(VLOOKUP(D185,'Kategorien'!$A$5:$B$44,2,FALSE),"?"))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7" t="n"/>
      <c r="I186" s="8">
        <f>IF(N(H186)=0,"",ROUND((N(F186)+N(G186))*H186/(1+H186),2))</f>
        <v/>
      </c>
      <c r="J186" s="9">
        <f>IF(D186="","",IFERROR(VLOOKUP(D186,'Kategorien'!$A$5:$B$44,2,FALSE),"?"))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7" t="n"/>
      <c r="I187" s="8">
        <f>IF(N(H187)=0,"",ROUND((N(F187)+N(G187))*H187/(1+H187),2))</f>
        <v/>
      </c>
      <c r="J187" s="9">
        <f>IF(D187="","",IFERROR(VLOOKUP(D187,'Kategorien'!$A$5:$B$44,2,FALSE),"?"))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7" t="n"/>
      <c r="I188" s="8">
        <f>IF(N(H188)=0,"",ROUND((N(F188)+N(G188))*H188/(1+H188),2))</f>
        <v/>
      </c>
      <c r="J188" s="9">
        <f>IF(D188="","",IFERROR(VLOOKUP(D188,'Kategorien'!$A$5:$B$44,2,FALSE),"?"))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7" t="n"/>
      <c r="I189" s="8">
        <f>IF(N(H189)=0,"",ROUND((N(F189)+N(G189))*H189/(1+H189),2))</f>
        <v/>
      </c>
      <c r="J189" s="9">
        <f>IF(D189="","",IFERROR(VLOOKUP(D189,'Kategorien'!$A$5:$B$44,2,FALSE),"?"))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7" t="n"/>
      <c r="I190" s="8">
        <f>IF(N(H190)=0,"",ROUND((N(F190)+N(G190))*H190/(1+H190),2))</f>
        <v/>
      </c>
      <c r="J190" s="9">
        <f>IF(D190="","",IFERROR(VLOOKUP(D190,'Kategorien'!$A$5:$B$44,2,FALSE),"?"))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7" t="n"/>
      <c r="I191" s="8">
        <f>IF(N(H191)=0,"",ROUND((N(F191)+N(G191))*H191/(1+H191),2))</f>
        <v/>
      </c>
      <c r="J191" s="9">
        <f>IF(D191="","",IFERROR(VLOOKUP(D191,'Kategorien'!$A$5:$B$44,2,FALSE),"?"))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7" t="n"/>
      <c r="I192" s="8">
        <f>IF(N(H192)=0,"",ROUND((N(F192)+N(G192))*H192/(1+H192),2))</f>
        <v/>
      </c>
      <c r="J192" s="9">
        <f>IF(D192="","",IFERROR(VLOOKUP(D192,'Kategorien'!$A$5:$B$44,2,FALSE),"?"))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7" t="n"/>
      <c r="I193" s="8">
        <f>IF(N(H193)=0,"",ROUND((N(F193)+N(G193))*H193/(1+H193),2))</f>
        <v/>
      </c>
      <c r="J193" s="9">
        <f>IF(D193="","",IFERROR(VLOOKUP(D193,'Kategorien'!$A$5:$B$44,2,FALSE),"?"))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7" t="n"/>
      <c r="I194" s="8">
        <f>IF(N(H194)=0,"",ROUND((N(F194)+N(G194))*H194/(1+H194),2))</f>
        <v/>
      </c>
      <c r="J194" s="9">
        <f>IF(D194="","",IFERROR(VLOOKUP(D194,'Kategorien'!$A$5:$B$44,2,FALSE),"?"))</f>
        <v/>
      </c>
    </row>
    <row r="195">
      <c r="A195" s="4" t="n"/>
      <c r="B195" s="5" t="n"/>
      <c r="C195" s="5" t="n"/>
      <c r="D195" s="5" t="n"/>
      <c r="E195" s="5" t="n"/>
      <c r="F195" s="6" t="n"/>
      <c r="G195" s="6" t="n"/>
      <c r="H195" s="7" t="n"/>
      <c r="I195" s="8">
        <f>IF(N(H195)=0,"",ROUND((N(F195)+N(G195))*H195/(1+H195),2))</f>
        <v/>
      </c>
      <c r="J195" s="9">
        <f>IF(D195="","",IFERROR(VLOOKUP(D195,'Kategorien'!$A$5:$B$44,2,FALSE),"?"))</f>
        <v/>
      </c>
    </row>
    <row r="196">
      <c r="A196" s="4" t="n"/>
      <c r="B196" s="5" t="n"/>
      <c r="C196" s="5" t="n"/>
      <c r="D196" s="5" t="n"/>
      <c r="E196" s="5" t="n"/>
      <c r="F196" s="6" t="n"/>
      <c r="G196" s="6" t="n"/>
      <c r="H196" s="7" t="n"/>
      <c r="I196" s="8">
        <f>IF(N(H196)=0,"",ROUND((N(F196)+N(G196))*H196/(1+H196),2))</f>
        <v/>
      </c>
      <c r="J196" s="9">
        <f>IF(D196="","",IFERROR(VLOOKUP(D196,'Kategorien'!$A$5:$B$44,2,FALSE),"?"))</f>
        <v/>
      </c>
    </row>
    <row r="197">
      <c r="A197" s="4" t="n"/>
      <c r="B197" s="5" t="n"/>
      <c r="C197" s="5" t="n"/>
      <c r="D197" s="5" t="n"/>
      <c r="E197" s="5" t="n"/>
      <c r="F197" s="6" t="n"/>
      <c r="G197" s="6" t="n"/>
      <c r="H197" s="7" t="n"/>
      <c r="I197" s="8">
        <f>IF(N(H197)=0,"",ROUND((N(F197)+N(G197))*H197/(1+H197),2))</f>
        <v/>
      </c>
      <c r="J197" s="9">
        <f>IF(D197="","",IFERROR(VLOOKUP(D197,'Kategorien'!$A$5:$B$44,2,FALSE),"?"))</f>
        <v/>
      </c>
    </row>
    <row r="198">
      <c r="A198" s="4" t="n"/>
      <c r="B198" s="5" t="n"/>
      <c r="C198" s="5" t="n"/>
      <c r="D198" s="5" t="n"/>
      <c r="E198" s="5" t="n"/>
      <c r="F198" s="6" t="n"/>
      <c r="G198" s="6" t="n"/>
      <c r="H198" s="7" t="n"/>
      <c r="I198" s="8">
        <f>IF(N(H198)=0,"",ROUND((N(F198)+N(G198))*H198/(1+H198),2))</f>
        <v/>
      </c>
      <c r="J198" s="9">
        <f>IF(D198="","",IFERROR(VLOOKUP(D198,'Kategorien'!$A$5:$B$44,2,FALSE),"?"))</f>
        <v/>
      </c>
    </row>
    <row r="199">
      <c r="A199" s="4" t="n"/>
      <c r="B199" s="5" t="n"/>
      <c r="C199" s="5" t="n"/>
      <c r="D199" s="5" t="n"/>
      <c r="E199" s="5" t="n"/>
      <c r="F199" s="6" t="n"/>
      <c r="G199" s="6" t="n"/>
      <c r="H199" s="7" t="n"/>
      <c r="I199" s="8">
        <f>IF(N(H199)=0,"",ROUND((N(F199)+N(G199))*H199/(1+H199),2))</f>
        <v/>
      </c>
      <c r="J199" s="9">
        <f>IF(D199="","",IFERROR(VLOOKUP(D199,'Kategorien'!$A$5:$B$44,2,FALSE),"?"))</f>
        <v/>
      </c>
    </row>
    <row r="200">
      <c r="A200" s="4" t="n"/>
      <c r="B200" s="5" t="n"/>
      <c r="C200" s="5" t="n"/>
      <c r="D200" s="5" t="n"/>
      <c r="E200" s="5" t="n"/>
      <c r="F200" s="6" t="n"/>
      <c r="G200" s="6" t="n"/>
      <c r="H200" s="7" t="n"/>
      <c r="I200" s="8">
        <f>IF(N(H200)=0,"",ROUND((N(F200)+N(G200))*H200/(1+H200),2))</f>
        <v/>
      </c>
      <c r="J200" s="9">
        <f>IF(D200="","",IFERROR(VLOOKUP(D200,'Kategorien'!$A$5:$B$44,2,FALSE),"?"))</f>
        <v/>
      </c>
    </row>
    <row r="201">
      <c r="A201" s="4" t="n"/>
      <c r="B201" s="5" t="n"/>
      <c r="C201" s="5" t="n"/>
      <c r="D201" s="5" t="n"/>
      <c r="E201" s="5" t="n"/>
      <c r="F201" s="6" t="n"/>
      <c r="G201" s="6" t="n"/>
      <c r="H201" s="7" t="n"/>
      <c r="I201" s="8">
        <f>IF(N(H201)=0,"",ROUND((N(F201)+N(G201))*H201/(1+H201),2))</f>
        <v/>
      </c>
      <c r="J201" s="9">
        <f>IF(D201="","",IFERROR(VLOOKUP(D201,'Kategorien'!$A$5:$B$44,2,FALSE),"?"))</f>
        <v/>
      </c>
    </row>
    <row r="202">
      <c r="A202" s="4" t="n"/>
      <c r="B202" s="5" t="n"/>
      <c r="C202" s="5" t="n"/>
      <c r="D202" s="5" t="n"/>
      <c r="E202" s="5" t="n"/>
      <c r="F202" s="6" t="n"/>
      <c r="G202" s="6" t="n"/>
      <c r="H202" s="7" t="n"/>
      <c r="I202" s="8">
        <f>IF(N(H202)=0,"",ROUND((N(F202)+N(G202))*H202/(1+H202),2))</f>
        <v/>
      </c>
      <c r="J202" s="9">
        <f>IF(D202="","",IFERROR(VLOOKUP(D202,'Kategorien'!$A$5:$B$44,2,FALSE),"?"))</f>
        <v/>
      </c>
    </row>
    <row r="203">
      <c r="A203" s="4" t="n"/>
      <c r="B203" s="5" t="n"/>
      <c r="C203" s="5" t="n"/>
      <c r="D203" s="5" t="n"/>
      <c r="E203" s="5" t="n"/>
      <c r="F203" s="6" t="n"/>
      <c r="G203" s="6" t="n"/>
      <c r="H203" s="7" t="n"/>
      <c r="I203" s="8">
        <f>IF(N(H203)=0,"",ROUND((N(F203)+N(G203))*H203/(1+H203),2))</f>
        <v/>
      </c>
      <c r="J203" s="9">
        <f>IF(D203="","",IFERROR(VLOOKUP(D203,'Kategorien'!$A$5:$B$44,2,FALSE),"?"))</f>
        <v/>
      </c>
    </row>
    <row r="204">
      <c r="A204" s="4" t="n"/>
      <c r="B204" s="5" t="n"/>
      <c r="C204" s="5" t="n"/>
      <c r="D204" s="5" t="n"/>
      <c r="E204" s="5" t="n"/>
      <c r="F204" s="6" t="n"/>
      <c r="G204" s="6" t="n"/>
      <c r="H204" s="7" t="n"/>
      <c r="I204" s="8">
        <f>IF(N(H204)=0,"",ROUND((N(F204)+N(G204))*H204/(1+H204),2))</f>
        <v/>
      </c>
      <c r="J204" s="9">
        <f>IF(D204="","",IFERROR(VLOOKUP(D204,'Kategorien'!$A$5:$B$44,2,FALSE),"?"))</f>
        <v/>
      </c>
    </row>
    <row r="205">
      <c r="A205" s="4" t="n"/>
      <c r="B205" s="5" t="n"/>
      <c r="C205" s="5" t="n"/>
      <c r="D205" s="5" t="n"/>
      <c r="E205" s="5" t="n"/>
      <c r="F205" s="6" t="n"/>
      <c r="G205" s="6" t="n"/>
      <c r="H205" s="7" t="n"/>
      <c r="I205" s="8">
        <f>IF(N(H205)=0,"",ROUND((N(F205)+N(G205))*H205/(1+H205),2))</f>
        <v/>
      </c>
      <c r="J205" s="9">
        <f>IF(D205="","",IFERROR(VLOOKUP(D205,'Kategorien'!$A$5:$B$44,2,FALSE),"?"))</f>
        <v/>
      </c>
    </row>
    <row r="206">
      <c r="A206" s="4" t="n"/>
      <c r="B206" s="5" t="n"/>
      <c r="C206" s="5" t="n"/>
      <c r="D206" s="5" t="n"/>
      <c r="E206" s="5" t="n"/>
      <c r="F206" s="6" t="n"/>
      <c r="G206" s="6" t="n"/>
      <c r="H206" s="7" t="n"/>
      <c r="I206" s="8">
        <f>IF(N(H206)=0,"",ROUND((N(F206)+N(G206))*H206/(1+H206),2))</f>
        <v/>
      </c>
      <c r="J206" s="9">
        <f>IF(D206="","",IFERROR(VLOOKUP(D206,'Kategorien'!$A$5:$B$44,2,FALSE),"?"))</f>
        <v/>
      </c>
    </row>
    <row r="207">
      <c r="A207" s="4" t="n"/>
      <c r="B207" s="5" t="n"/>
      <c r="C207" s="5" t="n"/>
      <c r="D207" s="5" t="n"/>
      <c r="E207" s="5" t="n"/>
      <c r="F207" s="6" t="n"/>
      <c r="G207" s="6" t="n"/>
      <c r="H207" s="7" t="n"/>
      <c r="I207" s="8">
        <f>IF(N(H207)=0,"",ROUND((N(F207)+N(G207))*H207/(1+H207),2))</f>
        <v/>
      </c>
      <c r="J207" s="9">
        <f>IF(D207="","",IFERROR(VLOOKUP(D207,'Kategorien'!$A$5:$B$44,2,FALSE),"?"))</f>
        <v/>
      </c>
    </row>
    <row r="208">
      <c r="A208" s="4" t="n"/>
      <c r="B208" s="5" t="n"/>
      <c r="C208" s="5" t="n"/>
      <c r="D208" s="5" t="n"/>
      <c r="E208" s="5" t="n"/>
      <c r="F208" s="6" t="n"/>
      <c r="G208" s="6" t="n"/>
      <c r="H208" s="7" t="n"/>
      <c r="I208" s="8">
        <f>IF(N(H208)=0,"",ROUND((N(F208)+N(G208))*H208/(1+H208),2))</f>
        <v/>
      </c>
      <c r="J208" s="9">
        <f>IF(D208="","",IFERROR(VLOOKUP(D208,'Kategorien'!$A$5:$B$44,2,FALSE),"?"))</f>
        <v/>
      </c>
    </row>
    <row r="209">
      <c r="A209" s="4" t="n"/>
      <c r="B209" s="5" t="n"/>
      <c r="C209" s="5" t="n"/>
      <c r="D209" s="5" t="n"/>
      <c r="E209" s="5" t="n"/>
      <c r="F209" s="6" t="n"/>
      <c r="G209" s="6" t="n"/>
      <c r="H209" s="7" t="n"/>
      <c r="I209" s="8">
        <f>IF(N(H209)=0,"",ROUND((N(F209)+N(G209))*H209/(1+H209),2))</f>
        <v/>
      </c>
      <c r="J209" s="9">
        <f>IF(D209="","",IFERROR(VLOOKUP(D209,'Kategorien'!$A$5:$B$44,2,FALSE),"?"))</f>
        <v/>
      </c>
    </row>
    <row r="210">
      <c r="A210" s="4" t="n"/>
      <c r="B210" s="5" t="n"/>
      <c r="C210" s="5" t="n"/>
      <c r="D210" s="5" t="n"/>
      <c r="E210" s="5" t="n"/>
      <c r="F210" s="6" t="n"/>
      <c r="G210" s="6" t="n"/>
      <c r="H210" s="7" t="n"/>
      <c r="I210" s="8">
        <f>IF(N(H210)=0,"",ROUND((N(F210)+N(G210))*H210/(1+H210),2))</f>
        <v/>
      </c>
      <c r="J210" s="9">
        <f>IF(D210="","",IFERROR(VLOOKUP(D210,'Kategorien'!$A$5:$B$44,2,FALSE),"?"))</f>
        <v/>
      </c>
    </row>
    <row r="211">
      <c r="A211" s="4" t="n"/>
      <c r="B211" s="5" t="n"/>
      <c r="C211" s="5" t="n"/>
      <c r="D211" s="5" t="n"/>
      <c r="E211" s="5" t="n"/>
      <c r="F211" s="6" t="n"/>
      <c r="G211" s="6" t="n"/>
      <c r="H211" s="7" t="n"/>
      <c r="I211" s="8">
        <f>IF(N(H211)=0,"",ROUND((N(F211)+N(G211))*H211/(1+H211),2))</f>
        <v/>
      </c>
      <c r="J211" s="9">
        <f>IF(D211="","",IFERROR(VLOOKUP(D211,'Kategorien'!$A$5:$B$44,2,FALSE),"?"))</f>
        <v/>
      </c>
    </row>
    <row r="212">
      <c r="A212" s="4" t="n"/>
      <c r="B212" s="5" t="n"/>
      <c r="C212" s="5" t="n"/>
      <c r="D212" s="5" t="n"/>
      <c r="E212" s="5" t="n"/>
      <c r="F212" s="6" t="n"/>
      <c r="G212" s="6" t="n"/>
      <c r="H212" s="7" t="n"/>
      <c r="I212" s="8">
        <f>IF(N(H212)=0,"",ROUND((N(F212)+N(G212))*H212/(1+H212),2))</f>
        <v/>
      </c>
      <c r="J212" s="9">
        <f>IF(D212="","",IFERROR(VLOOKUP(D212,'Kategorien'!$A$5:$B$44,2,FALSE),"?"))</f>
        <v/>
      </c>
    </row>
    <row r="213">
      <c r="A213" s="4" t="n"/>
      <c r="B213" s="5" t="n"/>
      <c r="C213" s="5" t="n"/>
      <c r="D213" s="5" t="n"/>
      <c r="E213" s="5" t="n"/>
      <c r="F213" s="6" t="n"/>
      <c r="G213" s="6" t="n"/>
      <c r="H213" s="7" t="n"/>
      <c r="I213" s="8">
        <f>IF(N(H213)=0,"",ROUND((N(F213)+N(G213))*H213/(1+H213),2))</f>
        <v/>
      </c>
      <c r="J213" s="9">
        <f>IF(D213="","",IFERROR(VLOOKUP(D213,'Kategorien'!$A$5:$B$44,2,FALSE),"?"))</f>
        <v/>
      </c>
    </row>
    <row r="214">
      <c r="A214" s="4" t="n"/>
      <c r="B214" s="5" t="n"/>
      <c r="C214" s="5" t="n"/>
      <c r="D214" s="5" t="n"/>
      <c r="E214" s="5" t="n"/>
      <c r="F214" s="6" t="n"/>
      <c r="G214" s="6" t="n"/>
      <c r="H214" s="7" t="n"/>
      <c r="I214" s="8">
        <f>IF(N(H214)=0,"",ROUND((N(F214)+N(G214))*H214/(1+H214),2))</f>
        <v/>
      </c>
      <c r="J214" s="9">
        <f>IF(D214="","",IFERROR(VLOOKUP(D214,'Kategorien'!$A$5:$B$44,2,FALSE),"?"))</f>
        <v/>
      </c>
    </row>
    <row r="215">
      <c r="A215" s="4" t="n"/>
      <c r="B215" s="5" t="n"/>
      <c r="C215" s="5" t="n"/>
      <c r="D215" s="5" t="n"/>
      <c r="E215" s="5" t="n"/>
      <c r="F215" s="6" t="n"/>
      <c r="G215" s="6" t="n"/>
      <c r="H215" s="7" t="n"/>
      <c r="I215" s="8">
        <f>IF(N(H215)=0,"",ROUND((N(F215)+N(G215))*H215/(1+H215),2))</f>
        <v/>
      </c>
      <c r="J215" s="9">
        <f>IF(D215="","",IFERROR(VLOOKUP(D215,'Kategorien'!$A$5:$B$44,2,FALSE),"?"))</f>
        <v/>
      </c>
    </row>
    <row r="216">
      <c r="A216" s="4" t="n"/>
      <c r="B216" s="5" t="n"/>
      <c r="C216" s="5" t="n"/>
      <c r="D216" s="5" t="n"/>
      <c r="E216" s="5" t="n"/>
      <c r="F216" s="6" t="n"/>
      <c r="G216" s="6" t="n"/>
      <c r="H216" s="7" t="n"/>
      <c r="I216" s="8">
        <f>IF(N(H216)=0,"",ROUND((N(F216)+N(G216))*H216/(1+H216),2))</f>
        <v/>
      </c>
      <c r="J216" s="9">
        <f>IF(D216="","",IFERROR(VLOOKUP(D216,'Kategorien'!$A$5:$B$44,2,FALSE),"?"))</f>
        <v/>
      </c>
    </row>
    <row r="217">
      <c r="A217" s="4" t="n"/>
      <c r="B217" s="5" t="n"/>
      <c r="C217" s="5" t="n"/>
      <c r="D217" s="5" t="n"/>
      <c r="E217" s="5" t="n"/>
      <c r="F217" s="6" t="n"/>
      <c r="G217" s="6" t="n"/>
      <c r="H217" s="7" t="n"/>
      <c r="I217" s="8">
        <f>IF(N(H217)=0,"",ROUND((N(F217)+N(G217))*H217/(1+H217),2))</f>
        <v/>
      </c>
      <c r="J217" s="9">
        <f>IF(D217="","",IFERROR(VLOOKUP(D217,'Kategorien'!$A$5:$B$44,2,FALSE),"?"))</f>
        <v/>
      </c>
    </row>
    <row r="218">
      <c r="A218" s="4" t="n"/>
      <c r="B218" s="5" t="n"/>
      <c r="C218" s="5" t="n"/>
      <c r="D218" s="5" t="n"/>
      <c r="E218" s="5" t="n"/>
      <c r="F218" s="6" t="n"/>
      <c r="G218" s="6" t="n"/>
      <c r="H218" s="7" t="n"/>
      <c r="I218" s="8">
        <f>IF(N(H218)=0,"",ROUND((N(F218)+N(G218))*H218/(1+H218),2))</f>
        <v/>
      </c>
      <c r="J218" s="9">
        <f>IF(D218="","",IFERROR(VLOOKUP(D218,'Kategorien'!$A$5:$B$44,2,FALSE),"?"))</f>
        <v/>
      </c>
    </row>
    <row r="219">
      <c r="A219" s="4" t="n"/>
      <c r="B219" s="5" t="n"/>
      <c r="C219" s="5" t="n"/>
      <c r="D219" s="5" t="n"/>
      <c r="E219" s="5" t="n"/>
      <c r="F219" s="6" t="n"/>
      <c r="G219" s="6" t="n"/>
      <c r="H219" s="7" t="n"/>
      <c r="I219" s="8">
        <f>IF(N(H219)=0,"",ROUND((N(F219)+N(G219))*H219/(1+H219),2))</f>
        <v/>
      </c>
      <c r="J219" s="9">
        <f>IF(D219="","",IFERROR(VLOOKUP(D219,'Kategorien'!$A$5:$B$44,2,FALSE),"?"))</f>
        <v/>
      </c>
    </row>
    <row r="220">
      <c r="A220" s="4" t="n"/>
      <c r="B220" s="5" t="n"/>
      <c r="C220" s="5" t="n"/>
      <c r="D220" s="5" t="n"/>
      <c r="E220" s="5" t="n"/>
      <c r="F220" s="6" t="n"/>
      <c r="G220" s="6" t="n"/>
      <c r="H220" s="7" t="n"/>
      <c r="I220" s="8">
        <f>IF(N(H220)=0,"",ROUND((N(F220)+N(G220))*H220/(1+H220),2))</f>
        <v/>
      </c>
      <c r="J220" s="9">
        <f>IF(D220="","",IFERROR(VLOOKUP(D220,'Kategorien'!$A$5:$B$44,2,FALSE),"?"))</f>
        <v/>
      </c>
    </row>
    <row r="221">
      <c r="A221" s="4" t="n"/>
      <c r="B221" s="5" t="n"/>
      <c r="C221" s="5" t="n"/>
      <c r="D221" s="5" t="n"/>
      <c r="E221" s="5" t="n"/>
      <c r="F221" s="6" t="n"/>
      <c r="G221" s="6" t="n"/>
      <c r="H221" s="7" t="n"/>
      <c r="I221" s="8">
        <f>IF(N(H221)=0,"",ROUND((N(F221)+N(G221))*H221/(1+H221),2))</f>
        <v/>
      </c>
      <c r="J221" s="9">
        <f>IF(D221="","",IFERROR(VLOOKUP(D221,'Kategorien'!$A$5:$B$44,2,FALSE),"?"))</f>
        <v/>
      </c>
    </row>
    <row r="222">
      <c r="A222" s="4" t="n"/>
      <c r="B222" s="5" t="n"/>
      <c r="C222" s="5" t="n"/>
      <c r="D222" s="5" t="n"/>
      <c r="E222" s="5" t="n"/>
      <c r="F222" s="6" t="n"/>
      <c r="G222" s="6" t="n"/>
      <c r="H222" s="7" t="n"/>
      <c r="I222" s="8">
        <f>IF(N(H222)=0,"",ROUND((N(F222)+N(G222))*H222/(1+H222),2))</f>
        <v/>
      </c>
      <c r="J222" s="9">
        <f>IF(D222="","",IFERROR(VLOOKUP(D222,'Kategorien'!$A$5:$B$44,2,FALSE),"?"))</f>
        <v/>
      </c>
    </row>
    <row r="223">
      <c r="A223" s="4" t="n"/>
      <c r="B223" s="5" t="n"/>
      <c r="C223" s="5" t="n"/>
      <c r="D223" s="5" t="n"/>
      <c r="E223" s="5" t="n"/>
      <c r="F223" s="6" t="n"/>
      <c r="G223" s="6" t="n"/>
      <c r="H223" s="7" t="n"/>
      <c r="I223" s="8">
        <f>IF(N(H223)=0,"",ROUND((N(F223)+N(G223))*H223/(1+H223),2))</f>
        <v/>
      </c>
      <c r="J223" s="9">
        <f>IF(D223="","",IFERROR(VLOOKUP(D223,'Kategorien'!$A$5:$B$44,2,FALSE),"?"))</f>
        <v/>
      </c>
    </row>
    <row r="224">
      <c r="A224" s="4" t="n"/>
      <c r="B224" s="5" t="n"/>
      <c r="C224" s="5" t="n"/>
      <c r="D224" s="5" t="n"/>
      <c r="E224" s="5" t="n"/>
      <c r="F224" s="6" t="n"/>
      <c r="G224" s="6" t="n"/>
      <c r="H224" s="7" t="n"/>
      <c r="I224" s="8">
        <f>IF(N(H224)=0,"",ROUND((N(F224)+N(G224))*H224/(1+H224),2))</f>
        <v/>
      </c>
      <c r="J224" s="9">
        <f>IF(D224="","",IFERROR(VLOOKUP(D224,'Kategorien'!$A$5:$B$44,2,FALSE),"?"))</f>
        <v/>
      </c>
    </row>
    <row r="225">
      <c r="A225" s="4" t="n"/>
      <c r="B225" s="5" t="n"/>
      <c r="C225" s="5" t="n"/>
      <c r="D225" s="5" t="n"/>
      <c r="E225" s="5" t="n"/>
      <c r="F225" s="6" t="n"/>
      <c r="G225" s="6" t="n"/>
      <c r="H225" s="7" t="n"/>
      <c r="I225" s="8">
        <f>IF(N(H225)=0,"",ROUND((N(F225)+N(G225))*H225/(1+H225),2))</f>
        <v/>
      </c>
      <c r="J225" s="9">
        <f>IF(D225="","",IFERROR(VLOOKUP(D225,'Kategorien'!$A$5:$B$44,2,FALSE),"?"))</f>
        <v/>
      </c>
    </row>
    <row r="226">
      <c r="A226" s="4" t="n"/>
      <c r="B226" s="5" t="n"/>
      <c r="C226" s="5" t="n"/>
      <c r="D226" s="5" t="n"/>
      <c r="E226" s="5" t="n"/>
      <c r="F226" s="6" t="n"/>
      <c r="G226" s="6" t="n"/>
      <c r="H226" s="7" t="n"/>
      <c r="I226" s="8">
        <f>IF(N(H226)=0,"",ROUND((N(F226)+N(G226))*H226/(1+H226),2))</f>
        <v/>
      </c>
      <c r="J226" s="9">
        <f>IF(D226="","",IFERROR(VLOOKUP(D226,'Kategorien'!$A$5:$B$44,2,FALSE),"?"))</f>
        <v/>
      </c>
    </row>
    <row r="227">
      <c r="A227" s="4" t="n"/>
      <c r="B227" s="5" t="n"/>
      <c r="C227" s="5" t="n"/>
      <c r="D227" s="5" t="n"/>
      <c r="E227" s="5" t="n"/>
      <c r="F227" s="6" t="n"/>
      <c r="G227" s="6" t="n"/>
      <c r="H227" s="7" t="n"/>
      <c r="I227" s="8">
        <f>IF(N(H227)=0,"",ROUND((N(F227)+N(G227))*H227/(1+H227),2))</f>
        <v/>
      </c>
      <c r="J227" s="9">
        <f>IF(D227="","",IFERROR(VLOOKUP(D227,'Kategorien'!$A$5:$B$44,2,FALSE),"?"))</f>
        <v/>
      </c>
    </row>
    <row r="228">
      <c r="A228" s="4" t="n"/>
      <c r="B228" s="5" t="n"/>
      <c r="C228" s="5" t="n"/>
      <c r="D228" s="5" t="n"/>
      <c r="E228" s="5" t="n"/>
      <c r="F228" s="6" t="n"/>
      <c r="G228" s="6" t="n"/>
      <c r="H228" s="7" t="n"/>
      <c r="I228" s="8">
        <f>IF(N(H228)=0,"",ROUND((N(F228)+N(G228))*H228/(1+H228),2))</f>
        <v/>
      </c>
      <c r="J228" s="9">
        <f>IF(D228="","",IFERROR(VLOOKUP(D228,'Kategorien'!$A$5:$B$44,2,FALSE),"?"))</f>
        <v/>
      </c>
    </row>
    <row r="229">
      <c r="A229" s="4" t="n"/>
      <c r="B229" s="5" t="n"/>
      <c r="C229" s="5" t="n"/>
      <c r="D229" s="5" t="n"/>
      <c r="E229" s="5" t="n"/>
      <c r="F229" s="6" t="n"/>
      <c r="G229" s="6" t="n"/>
      <c r="H229" s="7" t="n"/>
      <c r="I229" s="8">
        <f>IF(N(H229)=0,"",ROUND((N(F229)+N(G229))*H229/(1+H229),2))</f>
        <v/>
      </c>
      <c r="J229" s="9">
        <f>IF(D229="","",IFERROR(VLOOKUP(D229,'Kategorien'!$A$5:$B$44,2,FALSE),"?"))</f>
        <v/>
      </c>
    </row>
    <row r="230">
      <c r="A230" s="4" t="n"/>
      <c r="B230" s="5" t="n"/>
      <c r="C230" s="5" t="n"/>
      <c r="D230" s="5" t="n"/>
      <c r="E230" s="5" t="n"/>
      <c r="F230" s="6" t="n"/>
      <c r="G230" s="6" t="n"/>
      <c r="H230" s="7" t="n"/>
      <c r="I230" s="8">
        <f>IF(N(H230)=0,"",ROUND((N(F230)+N(G230))*H230/(1+H230),2))</f>
        <v/>
      </c>
      <c r="J230" s="9">
        <f>IF(D230="","",IFERROR(VLOOKUP(D230,'Kategorien'!$A$5:$B$44,2,FALSE),"?"))</f>
        <v/>
      </c>
    </row>
    <row r="231">
      <c r="A231" s="4" t="n"/>
      <c r="B231" s="5" t="n"/>
      <c r="C231" s="5" t="n"/>
      <c r="D231" s="5" t="n"/>
      <c r="E231" s="5" t="n"/>
      <c r="F231" s="6" t="n"/>
      <c r="G231" s="6" t="n"/>
      <c r="H231" s="7" t="n"/>
      <c r="I231" s="8">
        <f>IF(N(H231)=0,"",ROUND((N(F231)+N(G231))*H231/(1+H231),2))</f>
        <v/>
      </c>
      <c r="J231" s="9">
        <f>IF(D231="","",IFERROR(VLOOKUP(D231,'Kategorien'!$A$5:$B$44,2,FALSE),"?"))</f>
        <v/>
      </c>
    </row>
    <row r="232">
      <c r="A232" s="4" t="n"/>
      <c r="B232" s="5" t="n"/>
      <c r="C232" s="5" t="n"/>
      <c r="D232" s="5" t="n"/>
      <c r="E232" s="5" t="n"/>
      <c r="F232" s="6" t="n"/>
      <c r="G232" s="6" t="n"/>
      <c r="H232" s="7" t="n"/>
      <c r="I232" s="8">
        <f>IF(N(H232)=0,"",ROUND((N(F232)+N(G232))*H232/(1+H232),2))</f>
        <v/>
      </c>
      <c r="J232" s="9">
        <f>IF(D232="","",IFERROR(VLOOKUP(D232,'Kategorien'!$A$5:$B$44,2,FALSE),"?"))</f>
        <v/>
      </c>
    </row>
    <row r="233">
      <c r="A233" s="4" t="n"/>
      <c r="B233" s="5" t="n"/>
      <c r="C233" s="5" t="n"/>
      <c r="D233" s="5" t="n"/>
      <c r="E233" s="5" t="n"/>
      <c r="F233" s="6" t="n"/>
      <c r="G233" s="6" t="n"/>
      <c r="H233" s="7" t="n"/>
      <c r="I233" s="8">
        <f>IF(N(H233)=0,"",ROUND((N(F233)+N(G233))*H233/(1+H233),2))</f>
        <v/>
      </c>
      <c r="J233" s="9">
        <f>IF(D233="","",IFERROR(VLOOKUP(D233,'Kategorien'!$A$5:$B$44,2,FALSE),"?"))</f>
        <v/>
      </c>
    </row>
    <row r="234">
      <c r="A234" s="4" t="n"/>
      <c r="B234" s="5" t="n"/>
      <c r="C234" s="5" t="n"/>
      <c r="D234" s="5" t="n"/>
      <c r="E234" s="5" t="n"/>
      <c r="F234" s="6" t="n"/>
      <c r="G234" s="6" t="n"/>
      <c r="H234" s="7" t="n"/>
      <c r="I234" s="8">
        <f>IF(N(H234)=0,"",ROUND((N(F234)+N(G234))*H234/(1+H234),2))</f>
        <v/>
      </c>
      <c r="J234" s="9">
        <f>IF(D234="","",IFERROR(VLOOKUP(D234,'Kategorien'!$A$5:$B$44,2,FALSE),"?"))</f>
        <v/>
      </c>
    </row>
    <row r="235">
      <c r="A235" s="4" t="n"/>
      <c r="B235" s="5" t="n"/>
      <c r="C235" s="5" t="n"/>
      <c r="D235" s="5" t="n"/>
      <c r="E235" s="5" t="n"/>
      <c r="F235" s="6" t="n"/>
      <c r="G235" s="6" t="n"/>
      <c r="H235" s="7" t="n"/>
      <c r="I235" s="8">
        <f>IF(N(H235)=0,"",ROUND((N(F235)+N(G235))*H235/(1+H235),2))</f>
        <v/>
      </c>
      <c r="J235" s="9">
        <f>IF(D235="","",IFERROR(VLOOKUP(D235,'Kategorien'!$A$5:$B$44,2,FALSE),"?"))</f>
        <v/>
      </c>
    </row>
    <row r="236">
      <c r="A236" s="4" t="n"/>
      <c r="B236" s="5" t="n"/>
      <c r="C236" s="5" t="n"/>
      <c r="D236" s="5" t="n"/>
      <c r="E236" s="5" t="n"/>
      <c r="F236" s="6" t="n"/>
      <c r="G236" s="6" t="n"/>
      <c r="H236" s="7" t="n"/>
      <c r="I236" s="8">
        <f>IF(N(H236)=0,"",ROUND((N(F236)+N(G236))*H236/(1+H236),2))</f>
        <v/>
      </c>
      <c r="J236" s="9">
        <f>IF(D236="","",IFERROR(VLOOKUP(D236,'Kategorien'!$A$5:$B$44,2,FALSE),"?"))</f>
        <v/>
      </c>
    </row>
    <row r="237">
      <c r="A237" s="4" t="n"/>
      <c r="B237" s="5" t="n"/>
      <c r="C237" s="5" t="n"/>
      <c r="D237" s="5" t="n"/>
      <c r="E237" s="5" t="n"/>
      <c r="F237" s="6" t="n"/>
      <c r="G237" s="6" t="n"/>
      <c r="H237" s="7" t="n"/>
      <c r="I237" s="8">
        <f>IF(N(H237)=0,"",ROUND((N(F237)+N(G237))*H237/(1+H237),2))</f>
        <v/>
      </c>
      <c r="J237" s="9">
        <f>IF(D237="","",IFERROR(VLOOKUP(D237,'Kategorien'!$A$5:$B$44,2,FALSE),"?"))</f>
        <v/>
      </c>
    </row>
    <row r="238">
      <c r="A238" s="4" t="n"/>
      <c r="B238" s="5" t="n"/>
      <c r="C238" s="5" t="n"/>
      <c r="D238" s="5" t="n"/>
      <c r="E238" s="5" t="n"/>
      <c r="F238" s="6" t="n"/>
      <c r="G238" s="6" t="n"/>
      <c r="H238" s="7" t="n"/>
      <c r="I238" s="8">
        <f>IF(N(H238)=0,"",ROUND((N(F238)+N(G238))*H238/(1+H238),2))</f>
        <v/>
      </c>
      <c r="J238" s="9">
        <f>IF(D238="","",IFERROR(VLOOKUP(D238,'Kategorien'!$A$5:$B$44,2,FALSE),"?"))</f>
        <v/>
      </c>
    </row>
    <row r="239">
      <c r="A239" s="4" t="n"/>
      <c r="B239" s="5" t="n"/>
      <c r="C239" s="5" t="n"/>
      <c r="D239" s="5" t="n"/>
      <c r="E239" s="5" t="n"/>
      <c r="F239" s="6" t="n"/>
      <c r="G239" s="6" t="n"/>
      <c r="H239" s="7" t="n"/>
      <c r="I239" s="8">
        <f>IF(N(H239)=0,"",ROUND((N(F239)+N(G239))*H239/(1+H239),2))</f>
        <v/>
      </c>
      <c r="J239" s="9">
        <f>IF(D239="","",IFERROR(VLOOKUP(D239,'Kategorien'!$A$5:$B$44,2,FALSE),"?"))</f>
        <v/>
      </c>
    </row>
    <row r="240">
      <c r="A240" s="4" t="n"/>
      <c r="B240" s="5" t="n"/>
      <c r="C240" s="5" t="n"/>
      <c r="D240" s="5" t="n"/>
      <c r="E240" s="5" t="n"/>
      <c r="F240" s="6" t="n"/>
      <c r="G240" s="6" t="n"/>
      <c r="H240" s="7" t="n"/>
      <c r="I240" s="8">
        <f>IF(N(H240)=0,"",ROUND((N(F240)+N(G240))*H240/(1+H240),2))</f>
        <v/>
      </c>
      <c r="J240" s="9">
        <f>IF(D240="","",IFERROR(VLOOKUP(D240,'Kategorien'!$A$5:$B$44,2,FALSE),"?"))</f>
        <v/>
      </c>
    </row>
    <row r="241">
      <c r="A241" s="4" t="n"/>
      <c r="B241" s="5" t="n"/>
      <c r="C241" s="5" t="n"/>
      <c r="D241" s="5" t="n"/>
      <c r="E241" s="5" t="n"/>
      <c r="F241" s="6" t="n"/>
      <c r="G241" s="6" t="n"/>
      <c r="H241" s="7" t="n"/>
      <c r="I241" s="8">
        <f>IF(N(H241)=0,"",ROUND((N(F241)+N(G241))*H241/(1+H241),2))</f>
        <v/>
      </c>
      <c r="J241" s="9">
        <f>IF(D241="","",IFERROR(VLOOKUP(D241,'Kategorien'!$A$5:$B$44,2,FALSE),"?"))</f>
        <v/>
      </c>
    </row>
    <row r="242">
      <c r="A242" s="4" t="n"/>
      <c r="B242" s="5" t="n"/>
      <c r="C242" s="5" t="n"/>
      <c r="D242" s="5" t="n"/>
      <c r="E242" s="5" t="n"/>
      <c r="F242" s="6" t="n"/>
      <c r="G242" s="6" t="n"/>
      <c r="H242" s="7" t="n"/>
      <c r="I242" s="8">
        <f>IF(N(H242)=0,"",ROUND((N(F242)+N(G242))*H242/(1+H242),2))</f>
        <v/>
      </c>
      <c r="J242" s="9">
        <f>IF(D242="","",IFERROR(VLOOKUP(D242,'Kategorien'!$A$5:$B$44,2,FALSE),"?"))</f>
        <v/>
      </c>
    </row>
    <row r="243">
      <c r="A243" s="4" t="n"/>
      <c r="B243" s="5" t="n"/>
      <c r="C243" s="5" t="n"/>
      <c r="D243" s="5" t="n"/>
      <c r="E243" s="5" t="n"/>
      <c r="F243" s="6" t="n"/>
      <c r="G243" s="6" t="n"/>
      <c r="H243" s="7" t="n"/>
      <c r="I243" s="8">
        <f>IF(N(H243)=0,"",ROUND((N(F243)+N(G243))*H243/(1+H243),2))</f>
        <v/>
      </c>
      <c r="J243" s="9">
        <f>IF(D243="","",IFERROR(VLOOKUP(D243,'Kategorien'!$A$5:$B$44,2,FALSE),"?"))</f>
        <v/>
      </c>
    </row>
    <row r="244">
      <c r="A244" s="4" t="n"/>
      <c r="B244" s="5" t="n"/>
      <c r="C244" s="5" t="n"/>
      <c r="D244" s="5" t="n"/>
      <c r="E244" s="5" t="n"/>
      <c r="F244" s="6" t="n"/>
      <c r="G244" s="6" t="n"/>
      <c r="H244" s="7" t="n"/>
      <c r="I244" s="8">
        <f>IF(N(H244)=0,"",ROUND((N(F244)+N(G244))*H244/(1+H244),2))</f>
        <v/>
      </c>
      <c r="J244" s="9">
        <f>IF(D244="","",IFERROR(VLOOKUP(D244,'Kategorien'!$A$5:$B$44,2,FALSE),"?"))</f>
        <v/>
      </c>
    </row>
    <row r="245">
      <c r="A245" s="4" t="n"/>
      <c r="B245" s="5" t="n"/>
      <c r="C245" s="5" t="n"/>
      <c r="D245" s="5" t="n"/>
      <c r="E245" s="5" t="n"/>
      <c r="F245" s="6" t="n"/>
      <c r="G245" s="6" t="n"/>
      <c r="H245" s="7" t="n"/>
      <c r="I245" s="8">
        <f>IF(N(H245)=0,"",ROUND((N(F245)+N(G245))*H245/(1+H245),2))</f>
        <v/>
      </c>
      <c r="J245" s="9">
        <f>IF(D245="","",IFERROR(VLOOKUP(D245,'Kategorien'!$A$5:$B$44,2,FALSE),"?"))</f>
        <v/>
      </c>
    </row>
    <row r="246">
      <c r="A246" s="4" t="n"/>
      <c r="B246" s="5" t="n"/>
      <c r="C246" s="5" t="n"/>
      <c r="D246" s="5" t="n"/>
      <c r="E246" s="5" t="n"/>
      <c r="F246" s="6" t="n"/>
      <c r="G246" s="6" t="n"/>
      <c r="H246" s="7" t="n"/>
      <c r="I246" s="8">
        <f>IF(N(H246)=0,"",ROUND((N(F246)+N(G246))*H246/(1+H246),2))</f>
        <v/>
      </c>
      <c r="J246" s="9">
        <f>IF(D246="","",IFERROR(VLOOKUP(D246,'Kategorien'!$A$5:$B$44,2,FALSE),"?"))</f>
        <v/>
      </c>
    </row>
    <row r="247">
      <c r="A247" s="4" t="n"/>
      <c r="B247" s="5" t="n"/>
      <c r="C247" s="5" t="n"/>
      <c r="D247" s="5" t="n"/>
      <c r="E247" s="5" t="n"/>
      <c r="F247" s="6" t="n"/>
      <c r="G247" s="6" t="n"/>
      <c r="H247" s="7" t="n"/>
      <c r="I247" s="8">
        <f>IF(N(H247)=0,"",ROUND((N(F247)+N(G247))*H247/(1+H247),2))</f>
        <v/>
      </c>
      <c r="J247" s="9">
        <f>IF(D247="","",IFERROR(VLOOKUP(D247,'Kategorien'!$A$5:$B$44,2,FALSE),"?"))</f>
        <v/>
      </c>
    </row>
    <row r="248">
      <c r="A248" s="4" t="n"/>
      <c r="B248" s="5" t="n"/>
      <c r="C248" s="5" t="n"/>
      <c r="D248" s="5" t="n"/>
      <c r="E248" s="5" t="n"/>
      <c r="F248" s="6" t="n"/>
      <c r="G248" s="6" t="n"/>
      <c r="H248" s="7" t="n"/>
      <c r="I248" s="8">
        <f>IF(N(H248)=0,"",ROUND((N(F248)+N(G248))*H248/(1+H248),2))</f>
        <v/>
      </c>
      <c r="J248" s="9">
        <f>IF(D248="","",IFERROR(VLOOKUP(D248,'Kategorien'!$A$5:$B$44,2,FALSE),"?"))</f>
        <v/>
      </c>
    </row>
    <row r="249">
      <c r="A249" s="4" t="n"/>
      <c r="B249" s="5" t="n"/>
      <c r="C249" s="5" t="n"/>
      <c r="D249" s="5" t="n"/>
      <c r="E249" s="5" t="n"/>
      <c r="F249" s="6" t="n"/>
      <c r="G249" s="6" t="n"/>
      <c r="H249" s="7" t="n"/>
      <c r="I249" s="8">
        <f>IF(N(H249)=0,"",ROUND((N(F249)+N(G249))*H249/(1+H249),2))</f>
        <v/>
      </c>
      <c r="J249" s="9">
        <f>IF(D249="","",IFERROR(VLOOKUP(D249,'Kategorien'!$A$5:$B$44,2,FALSE),"?"))</f>
        <v/>
      </c>
    </row>
    <row r="250">
      <c r="A250" s="4" t="n"/>
      <c r="B250" s="5" t="n"/>
      <c r="C250" s="5" t="n"/>
      <c r="D250" s="5" t="n"/>
      <c r="E250" s="5" t="n"/>
      <c r="F250" s="6" t="n"/>
      <c r="G250" s="6" t="n"/>
      <c r="H250" s="7" t="n"/>
      <c r="I250" s="8">
        <f>IF(N(H250)=0,"",ROUND((N(F250)+N(G250))*H250/(1+H250),2))</f>
        <v/>
      </c>
      <c r="J250" s="9">
        <f>IF(D250="","",IFERROR(VLOOKUP(D250,'Kategorien'!$A$5:$B$44,2,FALSE),"?"))</f>
        <v/>
      </c>
    </row>
    <row r="251">
      <c r="A251" s="4" t="n"/>
      <c r="B251" s="5" t="n"/>
      <c r="C251" s="5" t="n"/>
      <c r="D251" s="5" t="n"/>
      <c r="E251" s="5" t="n"/>
      <c r="F251" s="6" t="n"/>
      <c r="G251" s="6" t="n"/>
      <c r="H251" s="7" t="n"/>
      <c r="I251" s="8">
        <f>IF(N(H251)=0,"",ROUND((N(F251)+N(G251))*H251/(1+H251),2))</f>
        <v/>
      </c>
      <c r="J251" s="9">
        <f>IF(D251="","",IFERROR(VLOOKUP(D251,'Kategorien'!$A$5:$B$44,2,FALSE),"?"))</f>
        <v/>
      </c>
    </row>
    <row r="252">
      <c r="A252" s="4" t="n"/>
      <c r="B252" s="5" t="n"/>
      <c r="C252" s="5" t="n"/>
      <c r="D252" s="5" t="n"/>
      <c r="E252" s="5" t="n"/>
      <c r="F252" s="6" t="n"/>
      <c r="G252" s="6" t="n"/>
      <c r="H252" s="7" t="n"/>
      <c r="I252" s="8">
        <f>IF(N(H252)=0,"",ROUND((N(F252)+N(G252))*H252/(1+H252),2))</f>
        <v/>
      </c>
      <c r="J252" s="9">
        <f>IF(D252="","",IFERROR(VLOOKUP(D252,'Kategorien'!$A$5:$B$44,2,FALSE),"?"))</f>
        <v/>
      </c>
    </row>
    <row r="253">
      <c r="A253" s="4" t="n"/>
      <c r="B253" s="5" t="n"/>
      <c r="C253" s="5" t="n"/>
      <c r="D253" s="5" t="n"/>
      <c r="E253" s="5" t="n"/>
      <c r="F253" s="6" t="n"/>
      <c r="G253" s="6" t="n"/>
      <c r="H253" s="7" t="n"/>
      <c r="I253" s="8">
        <f>IF(N(H253)=0,"",ROUND((N(F253)+N(G253))*H253/(1+H253),2))</f>
        <v/>
      </c>
      <c r="J253" s="9">
        <f>IF(D253="","",IFERROR(VLOOKUP(D253,'Kategorien'!$A$5:$B$44,2,FALSE),"?"))</f>
        <v/>
      </c>
    </row>
    <row r="254">
      <c r="A254" s="4" t="n"/>
      <c r="B254" s="5" t="n"/>
      <c r="C254" s="5" t="n"/>
      <c r="D254" s="5" t="n"/>
      <c r="E254" s="5" t="n"/>
      <c r="F254" s="6" t="n"/>
      <c r="G254" s="6" t="n"/>
      <c r="H254" s="7" t="n"/>
      <c r="I254" s="8">
        <f>IF(N(H254)=0,"",ROUND((N(F254)+N(G254))*H254/(1+H254),2))</f>
        <v/>
      </c>
      <c r="J254" s="9">
        <f>IF(D254="","",IFERROR(VLOOKUP(D254,'Kategorien'!$A$5:$B$44,2,FALSE),"?"))</f>
        <v/>
      </c>
    </row>
    <row r="255">
      <c r="A255" s="4" t="n"/>
      <c r="B255" s="5" t="n"/>
      <c r="C255" s="5" t="n"/>
      <c r="D255" s="5" t="n"/>
      <c r="E255" s="5" t="n"/>
      <c r="F255" s="6" t="n"/>
      <c r="G255" s="6" t="n"/>
      <c r="H255" s="7" t="n"/>
      <c r="I255" s="8">
        <f>IF(N(H255)=0,"",ROUND((N(F255)+N(G255))*H255/(1+H255),2))</f>
        <v/>
      </c>
      <c r="J255" s="9">
        <f>IF(D255="","",IFERROR(VLOOKUP(D255,'Kategorien'!$A$5:$B$44,2,FALSE),"?"))</f>
        <v/>
      </c>
    </row>
    <row r="256">
      <c r="A256" s="4" t="n"/>
      <c r="B256" s="5" t="n"/>
      <c r="C256" s="5" t="n"/>
      <c r="D256" s="5" t="n"/>
      <c r="E256" s="5" t="n"/>
      <c r="F256" s="6" t="n"/>
      <c r="G256" s="6" t="n"/>
      <c r="H256" s="7" t="n"/>
      <c r="I256" s="8">
        <f>IF(N(H256)=0,"",ROUND((N(F256)+N(G256))*H256/(1+H256),2))</f>
        <v/>
      </c>
      <c r="J256" s="9">
        <f>IF(D256="","",IFERROR(VLOOKUP(D256,'Kategorien'!$A$5:$B$44,2,FALSE),"?"))</f>
        <v/>
      </c>
    </row>
    <row r="257">
      <c r="A257" s="4" t="n"/>
      <c r="B257" s="5" t="n"/>
      <c r="C257" s="5" t="n"/>
      <c r="D257" s="5" t="n"/>
      <c r="E257" s="5" t="n"/>
      <c r="F257" s="6" t="n"/>
      <c r="G257" s="6" t="n"/>
      <c r="H257" s="7" t="n"/>
      <c r="I257" s="8">
        <f>IF(N(H257)=0,"",ROUND((N(F257)+N(G257))*H257/(1+H257),2))</f>
        <v/>
      </c>
      <c r="J257" s="9">
        <f>IF(D257="","",IFERROR(VLOOKUP(D257,'Kategorien'!$A$5:$B$44,2,FALSE),"?"))</f>
        <v/>
      </c>
    </row>
    <row r="258">
      <c r="A258" s="4" t="n"/>
      <c r="B258" s="5" t="n"/>
      <c r="C258" s="5" t="n"/>
      <c r="D258" s="5" t="n"/>
      <c r="E258" s="5" t="n"/>
      <c r="F258" s="6" t="n"/>
      <c r="G258" s="6" t="n"/>
      <c r="H258" s="7" t="n"/>
      <c r="I258" s="8">
        <f>IF(N(H258)=0,"",ROUND((N(F258)+N(G258))*H258/(1+H258),2))</f>
        <v/>
      </c>
      <c r="J258" s="9">
        <f>IF(D258="","",IFERROR(VLOOKUP(D258,'Kategorien'!$A$5:$B$44,2,FALSE),"?"))</f>
        <v/>
      </c>
    </row>
    <row r="259">
      <c r="A259" s="4" t="n"/>
      <c r="B259" s="5" t="n"/>
      <c r="C259" s="5" t="n"/>
      <c r="D259" s="5" t="n"/>
      <c r="E259" s="5" t="n"/>
      <c r="F259" s="6" t="n"/>
      <c r="G259" s="6" t="n"/>
      <c r="H259" s="7" t="n"/>
      <c r="I259" s="8">
        <f>IF(N(H259)=0,"",ROUND((N(F259)+N(G259))*H259/(1+H259),2))</f>
        <v/>
      </c>
      <c r="J259" s="9">
        <f>IF(D259="","",IFERROR(VLOOKUP(D259,'Kategorien'!$A$5:$B$44,2,FALSE),"?"))</f>
        <v/>
      </c>
    </row>
    <row r="260">
      <c r="A260" s="4" t="n"/>
      <c r="B260" s="5" t="n"/>
      <c r="C260" s="5" t="n"/>
      <c r="D260" s="5" t="n"/>
      <c r="E260" s="5" t="n"/>
      <c r="F260" s="6" t="n"/>
      <c r="G260" s="6" t="n"/>
      <c r="H260" s="7" t="n"/>
      <c r="I260" s="8">
        <f>IF(N(H260)=0,"",ROUND((N(F260)+N(G260))*H260/(1+H260),2))</f>
        <v/>
      </c>
      <c r="J260" s="9">
        <f>IF(D260="","",IFERROR(VLOOKUP(D260,'Kategorien'!$A$5:$B$44,2,FALSE),"?"))</f>
        <v/>
      </c>
    </row>
    <row r="261">
      <c r="A261" s="4" t="n"/>
      <c r="B261" s="5" t="n"/>
      <c r="C261" s="5" t="n"/>
      <c r="D261" s="5" t="n"/>
      <c r="E261" s="5" t="n"/>
      <c r="F261" s="6" t="n"/>
      <c r="G261" s="6" t="n"/>
      <c r="H261" s="7" t="n"/>
      <c r="I261" s="8">
        <f>IF(N(H261)=0,"",ROUND((N(F261)+N(G261))*H261/(1+H261),2))</f>
        <v/>
      </c>
      <c r="J261" s="9">
        <f>IF(D261="","",IFERROR(VLOOKUP(D261,'Kategorien'!$A$5:$B$44,2,FALSE),"?"))</f>
        <v/>
      </c>
    </row>
    <row r="262">
      <c r="A262" s="4" t="n"/>
      <c r="B262" s="5" t="n"/>
      <c r="C262" s="5" t="n"/>
      <c r="D262" s="5" t="n"/>
      <c r="E262" s="5" t="n"/>
      <c r="F262" s="6" t="n"/>
      <c r="G262" s="6" t="n"/>
      <c r="H262" s="7" t="n"/>
      <c r="I262" s="8">
        <f>IF(N(H262)=0,"",ROUND((N(F262)+N(G262))*H262/(1+H262),2))</f>
        <v/>
      </c>
      <c r="J262" s="9">
        <f>IF(D262="","",IFERROR(VLOOKUP(D262,'Kategorien'!$A$5:$B$44,2,FALSE),"?"))</f>
        <v/>
      </c>
    </row>
    <row r="263">
      <c r="A263" s="4" t="n"/>
      <c r="B263" s="5" t="n"/>
      <c r="C263" s="5" t="n"/>
      <c r="D263" s="5" t="n"/>
      <c r="E263" s="5" t="n"/>
      <c r="F263" s="6" t="n"/>
      <c r="G263" s="6" t="n"/>
      <c r="H263" s="7" t="n"/>
      <c r="I263" s="8">
        <f>IF(N(H263)=0,"",ROUND((N(F263)+N(G263))*H263/(1+H263),2))</f>
        <v/>
      </c>
      <c r="J263" s="9">
        <f>IF(D263="","",IFERROR(VLOOKUP(D263,'Kategorien'!$A$5:$B$44,2,FALSE),"?"))</f>
        <v/>
      </c>
    </row>
    <row r="264">
      <c r="A264" s="4" t="n"/>
      <c r="B264" s="5" t="n"/>
      <c r="C264" s="5" t="n"/>
      <c r="D264" s="5" t="n"/>
      <c r="E264" s="5" t="n"/>
      <c r="F264" s="6" t="n"/>
      <c r="G264" s="6" t="n"/>
      <c r="H264" s="7" t="n"/>
      <c r="I264" s="8">
        <f>IF(N(H264)=0,"",ROUND((N(F264)+N(G264))*H264/(1+H264),2))</f>
        <v/>
      </c>
      <c r="J264" s="9">
        <f>IF(D264="","",IFERROR(VLOOKUP(D264,'Kategorien'!$A$5:$B$44,2,FALSE),"?"))</f>
        <v/>
      </c>
    </row>
    <row r="265">
      <c r="A265" s="4" t="n"/>
      <c r="B265" s="5" t="n"/>
      <c r="C265" s="5" t="n"/>
      <c r="D265" s="5" t="n"/>
      <c r="E265" s="5" t="n"/>
      <c r="F265" s="6" t="n"/>
      <c r="G265" s="6" t="n"/>
      <c r="H265" s="7" t="n"/>
      <c r="I265" s="8">
        <f>IF(N(H265)=0,"",ROUND((N(F265)+N(G265))*H265/(1+H265),2))</f>
        <v/>
      </c>
      <c r="J265" s="9">
        <f>IF(D265="","",IFERROR(VLOOKUP(D265,'Kategorien'!$A$5:$B$44,2,FALSE),"?"))</f>
        <v/>
      </c>
    </row>
    <row r="266">
      <c r="A266" s="4" t="n"/>
      <c r="B266" s="5" t="n"/>
      <c r="C266" s="5" t="n"/>
      <c r="D266" s="5" t="n"/>
      <c r="E266" s="5" t="n"/>
      <c r="F266" s="6" t="n"/>
      <c r="G266" s="6" t="n"/>
      <c r="H266" s="7" t="n"/>
      <c r="I266" s="8">
        <f>IF(N(H266)=0,"",ROUND((N(F266)+N(G266))*H266/(1+H266),2))</f>
        <v/>
      </c>
      <c r="J266" s="9">
        <f>IF(D266="","",IFERROR(VLOOKUP(D266,'Kategorien'!$A$5:$B$44,2,FALSE),"?"))</f>
        <v/>
      </c>
    </row>
    <row r="267">
      <c r="A267" s="4" t="n"/>
      <c r="B267" s="5" t="n"/>
      <c r="C267" s="5" t="n"/>
      <c r="D267" s="5" t="n"/>
      <c r="E267" s="5" t="n"/>
      <c r="F267" s="6" t="n"/>
      <c r="G267" s="6" t="n"/>
      <c r="H267" s="7" t="n"/>
      <c r="I267" s="8">
        <f>IF(N(H267)=0,"",ROUND((N(F267)+N(G267))*H267/(1+H267),2))</f>
        <v/>
      </c>
      <c r="J267" s="9">
        <f>IF(D267="","",IFERROR(VLOOKUP(D267,'Kategorien'!$A$5:$B$44,2,FALSE),"?"))</f>
        <v/>
      </c>
    </row>
    <row r="268">
      <c r="A268" s="4" t="n"/>
      <c r="B268" s="5" t="n"/>
      <c r="C268" s="5" t="n"/>
      <c r="D268" s="5" t="n"/>
      <c r="E268" s="5" t="n"/>
      <c r="F268" s="6" t="n"/>
      <c r="G268" s="6" t="n"/>
      <c r="H268" s="7" t="n"/>
      <c r="I268" s="8">
        <f>IF(N(H268)=0,"",ROUND((N(F268)+N(G268))*H268/(1+H268),2))</f>
        <v/>
      </c>
      <c r="J268" s="9">
        <f>IF(D268="","",IFERROR(VLOOKUP(D268,'Kategorien'!$A$5:$B$44,2,FALSE),"?"))</f>
        <v/>
      </c>
    </row>
    <row r="269">
      <c r="A269" s="4" t="n"/>
      <c r="B269" s="5" t="n"/>
      <c r="C269" s="5" t="n"/>
      <c r="D269" s="5" t="n"/>
      <c r="E269" s="5" t="n"/>
      <c r="F269" s="6" t="n"/>
      <c r="G269" s="6" t="n"/>
      <c r="H269" s="7" t="n"/>
      <c r="I269" s="8">
        <f>IF(N(H269)=0,"",ROUND((N(F269)+N(G269))*H269/(1+H269),2))</f>
        <v/>
      </c>
      <c r="J269" s="9">
        <f>IF(D269="","",IFERROR(VLOOKUP(D269,'Kategorien'!$A$5:$B$44,2,FALSE),"?"))</f>
        <v/>
      </c>
    </row>
    <row r="270">
      <c r="A270" s="4" t="n"/>
      <c r="B270" s="5" t="n"/>
      <c r="C270" s="5" t="n"/>
      <c r="D270" s="5" t="n"/>
      <c r="E270" s="5" t="n"/>
      <c r="F270" s="6" t="n"/>
      <c r="G270" s="6" t="n"/>
      <c r="H270" s="7" t="n"/>
      <c r="I270" s="8">
        <f>IF(N(H270)=0,"",ROUND((N(F270)+N(G270))*H270/(1+H270),2))</f>
        <v/>
      </c>
      <c r="J270" s="9">
        <f>IF(D270="","",IFERROR(VLOOKUP(D270,'Kategorien'!$A$5:$B$44,2,FALSE),"?"))</f>
        <v/>
      </c>
    </row>
    <row r="271">
      <c r="A271" s="4" t="n"/>
      <c r="B271" s="5" t="n"/>
      <c r="C271" s="5" t="n"/>
      <c r="D271" s="5" t="n"/>
      <c r="E271" s="5" t="n"/>
      <c r="F271" s="6" t="n"/>
      <c r="G271" s="6" t="n"/>
      <c r="H271" s="7" t="n"/>
      <c r="I271" s="8">
        <f>IF(N(H271)=0,"",ROUND((N(F271)+N(G271))*H271/(1+H271),2))</f>
        <v/>
      </c>
      <c r="J271" s="9">
        <f>IF(D271="","",IFERROR(VLOOKUP(D271,'Kategorien'!$A$5:$B$44,2,FALSE),"?"))</f>
        <v/>
      </c>
    </row>
    <row r="272">
      <c r="A272" s="4" t="n"/>
      <c r="B272" s="5" t="n"/>
      <c r="C272" s="5" t="n"/>
      <c r="D272" s="5" t="n"/>
      <c r="E272" s="5" t="n"/>
      <c r="F272" s="6" t="n"/>
      <c r="G272" s="6" t="n"/>
      <c r="H272" s="7" t="n"/>
      <c r="I272" s="8">
        <f>IF(N(H272)=0,"",ROUND((N(F272)+N(G272))*H272/(1+H272),2))</f>
        <v/>
      </c>
      <c r="J272" s="9">
        <f>IF(D272="","",IFERROR(VLOOKUP(D272,'Kategorien'!$A$5:$B$44,2,FALSE),"?"))</f>
        <v/>
      </c>
    </row>
    <row r="273">
      <c r="A273" s="4" t="n"/>
      <c r="B273" s="5" t="n"/>
      <c r="C273" s="5" t="n"/>
      <c r="D273" s="5" t="n"/>
      <c r="E273" s="5" t="n"/>
      <c r="F273" s="6" t="n"/>
      <c r="G273" s="6" t="n"/>
      <c r="H273" s="7" t="n"/>
      <c r="I273" s="8">
        <f>IF(N(H273)=0,"",ROUND((N(F273)+N(G273))*H273/(1+H273),2))</f>
        <v/>
      </c>
      <c r="J273" s="9">
        <f>IF(D273="","",IFERROR(VLOOKUP(D273,'Kategorien'!$A$5:$B$44,2,FALSE),"?"))</f>
        <v/>
      </c>
    </row>
    <row r="274">
      <c r="A274" s="4" t="n"/>
      <c r="B274" s="5" t="n"/>
      <c r="C274" s="5" t="n"/>
      <c r="D274" s="5" t="n"/>
      <c r="E274" s="5" t="n"/>
      <c r="F274" s="6" t="n"/>
      <c r="G274" s="6" t="n"/>
      <c r="H274" s="7" t="n"/>
      <c r="I274" s="8">
        <f>IF(N(H274)=0,"",ROUND((N(F274)+N(G274))*H274/(1+H274),2))</f>
        <v/>
      </c>
      <c r="J274" s="9">
        <f>IF(D274="","",IFERROR(VLOOKUP(D274,'Kategorien'!$A$5:$B$44,2,FALSE),"?"))</f>
        <v/>
      </c>
    </row>
    <row r="275">
      <c r="A275" s="4" t="n"/>
      <c r="B275" s="5" t="n"/>
      <c r="C275" s="5" t="n"/>
      <c r="D275" s="5" t="n"/>
      <c r="E275" s="5" t="n"/>
      <c r="F275" s="6" t="n"/>
      <c r="G275" s="6" t="n"/>
      <c r="H275" s="7" t="n"/>
      <c r="I275" s="8">
        <f>IF(N(H275)=0,"",ROUND((N(F275)+N(G275))*H275/(1+H275),2))</f>
        <v/>
      </c>
      <c r="J275" s="9">
        <f>IF(D275="","",IFERROR(VLOOKUP(D275,'Kategorien'!$A$5:$B$44,2,FALSE),"?"))</f>
        <v/>
      </c>
    </row>
    <row r="276">
      <c r="A276" s="4" t="n"/>
      <c r="B276" s="5" t="n"/>
      <c r="C276" s="5" t="n"/>
      <c r="D276" s="5" t="n"/>
      <c r="E276" s="5" t="n"/>
      <c r="F276" s="6" t="n"/>
      <c r="G276" s="6" t="n"/>
      <c r="H276" s="7" t="n"/>
      <c r="I276" s="8">
        <f>IF(N(H276)=0,"",ROUND((N(F276)+N(G276))*H276/(1+H276),2))</f>
        <v/>
      </c>
      <c r="J276" s="9">
        <f>IF(D276="","",IFERROR(VLOOKUP(D276,'Kategorien'!$A$5:$B$44,2,FALSE),"?"))</f>
        <v/>
      </c>
    </row>
    <row r="277">
      <c r="A277" s="4" t="n"/>
      <c r="B277" s="5" t="n"/>
      <c r="C277" s="5" t="n"/>
      <c r="D277" s="5" t="n"/>
      <c r="E277" s="5" t="n"/>
      <c r="F277" s="6" t="n"/>
      <c r="G277" s="6" t="n"/>
      <c r="H277" s="7" t="n"/>
      <c r="I277" s="8">
        <f>IF(N(H277)=0,"",ROUND((N(F277)+N(G277))*H277/(1+H277),2))</f>
        <v/>
      </c>
      <c r="J277" s="9">
        <f>IF(D277="","",IFERROR(VLOOKUP(D277,'Kategorien'!$A$5:$B$44,2,FALSE),"?"))</f>
        <v/>
      </c>
    </row>
    <row r="278">
      <c r="A278" s="4" t="n"/>
      <c r="B278" s="5" t="n"/>
      <c r="C278" s="5" t="n"/>
      <c r="D278" s="5" t="n"/>
      <c r="E278" s="5" t="n"/>
      <c r="F278" s="6" t="n"/>
      <c r="G278" s="6" t="n"/>
      <c r="H278" s="7" t="n"/>
      <c r="I278" s="8">
        <f>IF(N(H278)=0,"",ROUND((N(F278)+N(G278))*H278/(1+H278),2))</f>
        <v/>
      </c>
      <c r="J278" s="9">
        <f>IF(D278="","",IFERROR(VLOOKUP(D278,'Kategorien'!$A$5:$B$44,2,FALSE),"?"))</f>
        <v/>
      </c>
    </row>
    <row r="279">
      <c r="A279" s="4" t="n"/>
      <c r="B279" s="5" t="n"/>
      <c r="C279" s="5" t="n"/>
      <c r="D279" s="5" t="n"/>
      <c r="E279" s="5" t="n"/>
      <c r="F279" s="6" t="n"/>
      <c r="G279" s="6" t="n"/>
      <c r="H279" s="7" t="n"/>
      <c r="I279" s="8">
        <f>IF(N(H279)=0,"",ROUND((N(F279)+N(G279))*H279/(1+H279),2))</f>
        <v/>
      </c>
      <c r="J279" s="9">
        <f>IF(D279="","",IFERROR(VLOOKUP(D279,'Kategorien'!$A$5:$B$44,2,FALSE),"?"))</f>
        <v/>
      </c>
    </row>
    <row r="280">
      <c r="A280" s="4" t="n"/>
      <c r="B280" s="5" t="n"/>
      <c r="C280" s="5" t="n"/>
      <c r="D280" s="5" t="n"/>
      <c r="E280" s="5" t="n"/>
      <c r="F280" s="6" t="n"/>
      <c r="G280" s="6" t="n"/>
      <c r="H280" s="7" t="n"/>
      <c r="I280" s="8">
        <f>IF(N(H280)=0,"",ROUND((N(F280)+N(G280))*H280/(1+H280),2))</f>
        <v/>
      </c>
      <c r="J280" s="9">
        <f>IF(D280="","",IFERROR(VLOOKUP(D280,'Kategorien'!$A$5:$B$44,2,FALSE),"?"))</f>
        <v/>
      </c>
    </row>
    <row r="281">
      <c r="A281" s="4" t="n"/>
      <c r="B281" s="5" t="n"/>
      <c r="C281" s="5" t="n"/>
      <c r="D281" s="5" t="n"/>
      <c r="E281" s="5" t="n"/>
      <c r="F281" s="6" t="n"/>
      <c r="G281" s="6" t="n"/>
      <c r="H281" s="7" t="n"/>
      <c r="I281" s="8">
        <f>IF(N(H281)=0,"",ROUND((N(F281)+N(G281))*H281/(1+H281),2))</f>
        <v/>
      </c>
      <c r="J281" s="9">
        <f>IF(D281="","",IFERROR(VLOOKUP(D281,'Kategorien'!$A$5:$B$44,2,FALSE),"?"))</f>
        <v/>
      </c>
    </row>
    <row r="282">
      <c r="A282" s="4" t="n"/>
      <c r="B282" s="5" t="n"/>
      <c r="C282" s="5" t="n"/>
      <c r="D282" s="5" t="n"/>
      <c r="E282" s="5" t="n"/>
      <c r="F282" s="6" t="n"/>
      <c r="G282" s="6" t="n"/>
      <c r="H282" s="7" t="n"/>
      <c r="I282" s="8">
        <f>IF(N(H282)=0,"",ROUND((N(F282)+N(G282))*H282/(1+H282),2))</f>
        <v/>
      </c>
      <c r="J282" s="9">
        <f>IF(D282="","",IFERROR(VLOOKUP(D282,'Kategorien'!$A$5:$B$44,2,FALSE),"?"))</f>
        <v/>
      </c>
    </row>
    <row r="283">
      <c r="A283" s="4" t="n"/>
      <c r="B283" s="5" t="n"/>
      <c r="C283" s="5" t="n"/>
      <c r="D283" s="5" t="n"/>
      <c r="E283" s="5" t="n"/>
      <c r="F283" s="6" t="n"/>
      <c r="G283" s="6" t="n"/>
      <c r="H283" s="7" t="n"/>
      <c r="I283" s="8">
        <f>IF(N(H283)=0,"",ROUND((N(F283)+N(G283))*H283/(1+H283),2))</f>
        <v/>
      </c>
      <c r="J283" s="9">
        <f>IF(D283="","",IFERROR(VLOOKUP(D283,'Kategorien'!$A$5:$B$44,2,FALSE),"?"))</f>
        <v/>
      </c>
    </row>
    <row r="284">
      <c r="A284" s="4" t="n"/>
      <c r="B284" s="5" t="n"/>
      <c r="C284" s="5" t="n"/>
      <c r="D284" s="5" t="n"/>
      <c r="E284" s="5" t="n"/>
      <c r="F284" s="6" t="n"/>
      <c r="G284" s="6" t="n"/>
      <c r="H284" s="7" t="n"/>
      <c r="I284" s="8">
        <f>IF(N(H284)=0,"",ROUND((N(F284)+N(G284))*H284/(1+H284),2))</f>
        <v/>
      </c>
      <c r="J284" s="9">
        <f>IF(D284="","",IFERROR(VLOOKUP(D284,'Kategorien'!$A$5:$B$44,2,FALSE),"?"))</f>
        <v/>
      </c>
    </row>
    <row r="285">
      <c r="A285" s="4" t="n"/>
      <c r="B285" s="5" t="n"/>
      <c r="C285" s="5" t="n"/>
      <c r="D285" s="5" t="n"/>
      <c r="E285" s="5" t="n"/>
      <c r="F285" s="6" t="n"/>
      <c r="G285" s="6" t="n"/>
      <c r="H285" s="7" t="n"/>
      <c r="I285" s="8">
        <f>IF(N(H285)=0,"",ROUND((N(F285)+N(G285))*H285/(1+H285),2))</f>
        <v/>
      </c>
      <c r="J285" s="9">
        <f>IF(D285="","",IFERROR(VLOOKUP(D285,'Kategorien'!$A$5:$B$44,2,FALSE),"?"))</f>
        <v/>
      </c>
    </row>
    <row r="286">
      <c r="A286" s="4" t="n"/>
      <c r="B286" s="5" t="n"/>
      <c r="C286" s="5" t="n"/>
      <c r="D286" s="5" t="n"/>
      <c r="E286" s="5" t="n"/>
      <c r="F286" s="6" t="n"/>
      <c r="G286" s="6" t="n"/>
      <c r="H286" s="7" t="n"/>
      <c r="I286" s="8">
        <f>IF(N(H286)=0,"",ROUND((N(F286)+N(G286))*H286/(1+H286),2))</f>
        <v/>
      </c>
      <c r="J286" s="9">
        <f>IF(D286="","",IFERROR(VLOOKUP(D286,'Kategorien'!$A$5:$B$44,2,FALSE),"?"))</f>
        <v/>
      </c>
    </row>
    <row r="287">
      <c r="A287" s="4" t="n"/>
      <c r="B287" s="5" t="n"/>
      <c r="C287" s="5" t="n"/>
      <c r="D287" s="5" t="n"/>
      <c r="E287" s="5" t="n"/>
      <c r="F287" s="6" t="n"/>
      <c r="G287" s="6" t="n"/>
      <c r="H287" s="7" t="n"/>
      <c r="I287" s="8">
        <f>IF(N(H287)=0,"",ROUND((N(F287)+N(G287))*H287/(1+H287),2))</f>
        <v/>
      </c>
      <c r="J287" s="9">
        <f>IF(D287="","",IFERROR(VLOOKUP(D287,'Kategorien'!$A$5:$B$44,2,FALSE),"?"))</f>
        <v/>
      </c>
    </row>
    <row r="288">
      <c r="A288" s="4" t="n"/>
      <c r="B288" s="5" t="n"/>
      <c r="C288" s="5" t="n"/>
      <c r="D288" s="5" t="n"/>
      <c r="E288" s="5" t="n"/>
      <c r="F288" s="6" t="n"/>
      <c r="G288" s="6" t="n"/>
      <c r="H288" s="7" t="n"/>
      <c r="I288" s="8">
        <f>IF(N(H288)=0,"",ROUND((N(F288)+N(G288))*H288/(1+H288),2))</f>
        <v/>
      </c>
      <c r="J288" s="9">
        <f>IF(D288="","",IFERROR(VLOOKUP(D288,'Kategorien'!$A$5:$B$44,2,FALSE),"?"))</f>
        <v/>
      </c>
    </row>
    <row r="289">
      <c r="A289" s="4" t="n"/>
      <c r="B289" s="5" t="n"/>
      <c r="C289" s="5" t="n"/>
      <c r="D289" s="5" t="n"/>
      <c r="E289" s="5" t="n"/>
      <c r="F289" s="6" t="n"/>
      <c r="G289" s="6" t="n"/>
      <c r="H289" s="7" t="n"/>
      <c r="I289" s="8">
        <f>IF(N(H289)=0,"",ROUND((N(F289)+N(G289))*H289/(1+H289),2))</f>
        <v/>
      </c>
      <c r="J289" s="9">
        <f>IF(D289="","",IFERROR(VLOOKUP(D289,'Kategorien'!$A$5:$B$44,2,FALSE),"?"))</f>
        <v/>
      </c>
    </row>
    <row r="290">
      <c r="A290" s="4" t="n"/>
      <c r="B290" s="5" t="n"/>
      <c r="C290" s="5" t="n"/>
      <c r="D290" s="5" t="n"/>
      <c r="E290" s="5" t="n"/>
      <c r="F290" s="6" t="n"/>
      <c r="G290" s="6" t="n"/>
      <c r="H290" s="7" t="n"/>
      <c r="I290" s="8">
        <f>IF(N(H290)=0,"",ROUND((N(F290)+N(G290))*H290/(1+H290),2))</f>
        <v/>
      </c>
      <c r="J290" s="9">
        <f>IF(D290="","",IFERROR(VLOOKUP(D290,'Kategorien'!$A$5:$B$44,2,FALSE),"?"))</f>
        <v/>
      </c>
    </row>
    <row r="291">
      <c r="A291" s="4" t="n"/>
      <c r="B291" s="5" t="n"/>
      <c r="C291" s="5" t="n"/>
      <c r="D291" s="5" t="n"/>
      <c r="E291" s="5" t="n"/>
      <c r="F291" s="6" t="n"/>
      <c r="G291" s="6" t="n"/>
      <c r="H291" s="7" t="n"/>
      <c r="I291" s="8">
        <f>IF(N(H291)=0,"",ROUND((N(F291)+N(G291))*H291/(1+H291),2))</f>
        <v/>
      </c>
      <c r="J291" s="9">
        <f>IF(D291="","",IFERROR(VLOOKUP(D291,'Kategorien'!$A$5:$B$44,2,FALSE),"?"))</f>
        <v/>
      </c>
    </row>
    <row r="292">
      <c r="A292" s="4" t="n"/>
      <c r="B292" s="5" t="n"/>
      <c r="C292" s="5" t="n"/>
      <c r="D292" s="5" t="n"/>
      <c r="E292" s="5" t="n"/>
      <c r="F292" s="6" t="n"/>
      <c r="G292" s="6" t="n"/>
      <c r="H292" s="7" t="n"/>
      <c r="I292" s="8">
        <f>IF(N(H292)=0,"",ROUND((N(F292)+N(G292))*H292/(1+H292),2))</f>
        <v/>
      </c>
      <c r="J292" s="9">
        <f>IF(D292="","",IFERROR(VLOOKUP(D292,'Kategorien'!$A$5:$B$44,2,FALSE),"?"))</f>
        <v/>
      </c>
    </row>
    <row r="293">
      <c r="A293" s="4" t="n"/>
      <c r="B293" s="5" t="n"/>
      <c r="C293" s="5" t="n"/>
      <c r="D293" s="5" t="n"/>
      <c r="E293" s="5" t="n"/>
      <c r="F293" s="6" t="n"/>
      <c r="G293" s="6" t="n"/>
      <c r="H293" s="7" t="n"/>
      <c r="I293" s="8">
        <f>IF(N(H293)=0,"",ROUND((N(F293)+N(G293))*H293/(1+H293),2))</f>
        <v/>
      </c>
      <c r="J293" s="9">
        <f>IF(D293="","",IFERROR(VLOOKUP(D293,'Kategorien'!$A$5:$B$44,2,FALSE),"?"))</f>
        <v/>
      </c>
    </row>
    <row r="294">
      <c r="A294" s="4" t="n"/>
      <c r="B294" s="5" t="n"/>
      <c r="C294" s="5" t="n"/>
      <c r="D294" s="5" t="n"/>
      <c r="E294" s="5" t="n"/>
      <c r="F294" s="6" t="n"/>
      <c r="G294" s="6" t="n"/>
      <c r="H294" s="7" t="n"/>
      <c r="I294" s="8">
        <f>IF(N(H294)=0,"",ROUND((N(F294)+N(G294))*H294/(1+H294),2))</f>
        <v/>
      </c>
      <c r="J294" s="9">
        <f>IF(D294="","",IFERROR(VLOOKUP(D294,'Kategorien'!$A$5:$B$44,2,FALSE),"?"))</f>
        <v/>
      </c>
    </row>
    <row r="295">
      <c r="A295" s="4" t="n"/>
      <c r="B295" s="5" t="n"/>
      <c r="C295" s="5" t="n"/>
      <c r="D295" s="5" t="n"/>
      <c r="E295" s="5" t="n"/>
      <c r="F295" s="6" t="n"/>
      <c r="G295" s="6" t="n"/>
      <c r="H295" s="7" t="n"/>
      <c r="I295" s="8">
        <f>IF(N(H295)=0,"",ROUND((N(F295)+N(G295))*H295/(1+H295),2))</f>
        <v/>
      </c>
      <c r="J295" s="9">
        <f>IF(D295="","",IFERROR(VLOOKUP(D295,'Kategorien'!$A$5:$B$44,2,FALSE),"?"))</f>
        <v/>
      </c>
    </row>
    <row r="296">
      <c r="A296" s="4" t="n"/>
      <c r="B296" s="5" t="n"/>
      <c r="C296" s="5" t="n"/>
      <c r="D296" s="5" t="n"/>
      <c r="E296" s="5" t="n"/>
      <c r="F296" s="6" t="n"/>
      <c r="G296" s="6" t="n"/>
      <c r="H296" s="7" t="n"/>
      <c r="I296" s="8">
        <f>IF(N(H296)=0,"",ROUND((N(F296)+N(G296))*H296/(1+H296),2))</f>
        <v/>
      </c>
      <c r="J296" s="9">
        <f>IF(D296="","",IFERROR(VLOOKUP(D296,'Kategorien'!$A$5:$B$44,2,FALSE),"?"))</f>
        <v/>
      </c>
    </row>
    <row r="297">
      <c r="A297" s="4" t="n"/>
      <c r="B297" s="5" t="n"/>
      <c r="C297" s="5" t="n"/>
      <c r="D297" s="5" t="n"/>
      <c r="E297" s="5" t="n"/>
      <c r="F297" s="6" t="n"/>
      <c r="G297" s="6" t="n"/>
      <c r="H297" s="7" t="n"/>
      <c r="I297" s="8">
        <f>IF(N(H297)=0,"",ROUND((N(F297)+N(G297))*H297/(1+H297),2))</f>
        <v/>
      </c>
      <c r="J297" s="9">
        <f>IF(D297="","",IFERROR(VLOOKUP(D297,'Kategorien'!$A$5:$B$44,2,FALSE),"?"))</f>
        <v/>
      </c>
    </row>
    <row r="298">
      <c r="A298" s="4" t="n"/>
      <c r="B298" s="5" t="n"/>
      <c r="C298" s="5" t="n"/>
      <c r="D298" s="5" t="n"/>
      <c r="E298" s="5" t="n"/>
      <c r="F298" s="6" t="n"/>
      <c r="G298" s="6" t="n"/>
      <c r="H298" s="7" t="n"/>
      <c r="I298" s="8">
        <f>IF(N(H298)=0,"",ROUND((N(F298)+N(G298))*H298/(1+H298),2))</f>
        <v/>
      </c>
      <c r="J298" s="9">
        <f>IF(D298="","",IFERROR(VLOOKUP(D298,'Kategorien'!$A$5:$B$44,2,FALSE),"?"))</f>
        <v/>
      </c>
    </row>
    <row r="299">
      <c r="A299" s="4" t="n"/>
      <c r="B299" s="5" t="n"/>
      <c r="C299" s="5" t="n"/>
      <c r="D299" s="5" t="n"/>
      <c r="E299" s="5" t="n"/>
      <c r="F299" s="6" t="n"/>
      <c r="G299" s="6" t="n"/>
      <c r="H299" s="7" t="n"/>
      <c r="I299" s="8">
        <f>IF(N(H299)=0,"",ROUND((N(F299)+N(G299))*H299/(1+H299),2))</f>
        <v/>
      </c>
      <c r="J299" s="9">
        <f>IF(D299="","",IFERROR(VLOOKUP(D299,'Kategorien'!$A$5:$B$44,2,FALSE),"?"))</f>
        <v/>
      </c>
    </row>
    <row r="300">
      <c r="A300" s="4" t="n"/>
      <c r="B300" s="5" t="n"/>
      <c r="C300" s="5" t="n"/>
      <c r="D300" s="5" t="n"/>
      <c r="E300" s="5" t="n"/>
      <c r="F300" s="6" t="n"/>
      <c r="G300" s="6" t="n"/>
      <c r="H300" s="7" t="n"/>
      <c r="I300" s="8">
        <f>IF(N(H300)=0,"",ROUND((N(F300)+N(G300))*H300/(1+H300),2))</f>
        <v/>
      </c>
      <c r="J300" s="9">
        <f>IF(D300="","",IFERROR(VLOOKUP(D300,'Kategorien'!$A$5:$B$44,2,FALSE),"?"))</f>
        <v/>
      </c>
    </row>
    <row r="301">
      <c r="A301" s="4" t="n"/>
      <c r="B301" s="5" t="n"/>
      <c r="C301" s="5" t="n"/>
      <c r="D301" s="5" t="n"/>
      <c r="E301" s="5" t="n"/>
      <c r="F301" s="6" t="n"/>
      <c r="G301" s="6" t="n"/>
      <c r="H301" s="7" t="n"/>
      <c r="I301" s="8">
        <f>IF(N(H301)=0,"",ROUND((N(F301)+N(G301))*H301/(1+H301),2))</f>
        <v/>
      </c>
      <c r="J301" s="9">
        <f>IF(D301="","",IFERROR(VLOOKUP(D301,'Kategorien'!$A$5:$B$44,2,FALSE),"?"))</f>
        <v/>
      </c>
    </row>
    <row r="302">
      <c r="A302" s="4" t="n"/>
      <c r="B302" s="5" t="n"/>
      <c r="C302" s="5" t="n"/>
      <c r="D302" s="5" t="n"/>
      <c r="E302" s="5" t="n"/>
      <c r="F302" s="6" t="n"/>
      <c r="G302" s="6" t="n"/>
      <c r="H302" s="7" t="n"/>
      <c r="I302" s="8">
        <f>IF(N(H302)=0,"",ROUND((N(F302)+N(G302))*H302/(1+H302),2))</f>
        <v/>
      </c>
      <c r="J302" s="9">
        <f>IF(D302="","",IFERROR(VLOOKUP(D302,'Kategorien'!$A$5:$B$44,2,FALSE),"?"))</f>
        <v/>
      </c>
    </row>
    <row r="303">
      <c r="A303" s="4" t="n"/>
      <c r="B303" s="5" t="n"/>
      <c r="C303" s="5" t="n"/>
      <c r="D303" s="5" t="n"/>
      <c r="E303" s="5" t="n"/>
      <c r="F303" s="6" t="n"/>
      <c r="G303" s="6" t="n"/>
      <c r="H303" s="7" t="n"/>
      <c r="I303" s="8">
        <f>IF(N(H303)=0,"",ROUND((N(F303)+N(G303))*H303/(1+H303),2))</f>
        <v/>
      </c>
      <c r="J303" s="9">
        <f>IF(D303="","",IFERROR(VLOOKUP(D303,'Kategorien'!$A$5:$B$44,2,FALSE),"?"))</f>
        <v/>
      </c>
    </row>
    <row r="304">
      <c r="A304" s="4" t="n"/>
      <c r="B304" s="5" t="n"/>
      <c r="C304" s="5" t="n"/>
      <c r="D304" s="5" t="n"/>
      <c r="E304" s="5" t="n"/>
      <c r="F304" s="6" t="n"/>
      <c r="G304" s="6" t="n"/>
      <c r="H304" s="7" t="n"/>
      <c r="I304" s="8">
        <f>IF(N(H304)=0,"",ROUND((N(F304)+N(G304))*H304/(1+H304),2))</f>
        <v/>
      </c>
      <c r="J304" s="9">
        <f>IF(D304="","",IFERROR(VLOOKUP(D304,'Kategorien'!$A$5:$B$44,2,FALSE),"?"))</f>
        <v/>
      </c>
    </row>
    <row r="305">
      <c r="A305" s="4" t="n"/>
      <c r="B305" s="5" t="n"/>
      <c r="C305" s="5" t="n"/>
      <c r="D305" s="5" t="n"/>
      <c r="E305" s="5" t="n"/>
      <c r="F305" s="6" t="n"/>
      <c r="G305" s="6" t="n"/>
      <c r="H305" s="7" t="n"/>
      <c r="I305" s="8">
        <f>IF(N(H305)=0,"",ROUND((N(F305)+N(G305))*H305/(1+H305),2))</f>
        <v/>
      </c>
      <c r="J305" s="9">
        <f>IF(D305="","",IFERROR(VLOOKUP(D305,'Kategorien'!$A$5:$B$44,2,FALSE),"?"))</f>
        <v/>
      </c>
    </row>
    <row r="306">
      <c r="A306" s="4" t="n"/>
      <c r="B306" s="5" t="n"/>
      <c r="C306" s="5" t="n"/>
      <c r="D306" s="5" t="n"/>
      <c r="E306" s="5" t="n"/>
      <c r="F306" s="6" t="n"/>
      <c r="G306" s="6" t="n"/>
      <c r="H306" s="7" t="n"/>
      <c r="I306" s="8">
        <f>IF(N(H306)=0,"",ROUND((N(F306)+N(G306))*H306/(1+H306),2))</f>
        <v/>
      </c>
      <c r="J306" s="9">
        <f>IF(D306="","",IFERROR(VLOOKUP(D306,'Kategorien'!$A$5:$B$44,2,FALSE),"?"))</f>
        <v/>
      </c>
    </row>
    <row r="307">
      <c r="A307" s="4" t="n"/>
      <c r="B307" s="5" t="n"/>
      <c r="C307" s="5" t="n"/>
      <c r="D307" s="5" t="n"/>
      <c r="E307" s="5" t="n"/>
      <c r="F307" s="6" t="n"/>
      <c r="G307" s="6" t="n"/>
      <c r="H307" s="7" t="n"/>
      <c r="I307" s="8">
        <f>IF(N(H307)=0,"",ROUND((N(F307)+N(G307))*H307/(1+H307),2))</f>
        <v/>
      </c>
      <c r="J307" s="9">
        <f>IF(D307="","",IFERROR(VLOOKUP(D307,'Kategorien'!$A$5:$B$44,2,FALSE),"?"))</f>
        <v/>
      </c>
    </row>
    <row r="308">
      <c r="A308" s="4" t="n"/>
      <c r="B308" s="5" t="n"/>
      <c r="C308" s="5" t="n"/>
      <c r="D308" s="5" t="n"/>
      <c r="E308" s="5" t="n"/>
      <c r="F308" s="6" t="n"/>
      <c r="G308" s="6" t="n"/>
      <c r="H308" s="7" t="n"/>
      <c r="I308" s="8">
        <f>IF(N(H308)=0,"",ROUND((N(F308)+N(G308))*H308/(1+H308),2))</f>
        <v/>
      </c>
      <c r="J308" s="9">
        <f>IF(D308="","",IFERROR(VLOOKUP(D308,'Kategorien'!$A$5:$B$44,2,FALSE),"?"))</f>
        <v/>
      </c>
    </row>
    <row r="309">
      <c r="A309" s="4" t="n"/>
      <c r="B309" s="5" t="n"/>
      <c r="C309" s="5" t="n"/>
      <c r="D309" s="5" t="n"/>
      <c r="E309" s="5" t="n"/>
      <c r="F309" s="6" t="n"/>
      <c r="G309" s="6" t="n"/>
      <c r="H309" s="7" t="n"/>
      <c r="I309" s="8">
        <f>IF(N(H309)=0,"",ROUND((N(F309)+N(G309))*H309/(1+H309),2))</f>
        <v/>
      </c>
      <c r="J309" s="9">
        <f>IF(D309="","",IFERROR(VLOOKUP(D309,'Kategorien'!$A$5:$B$44,2,FALSE),"?"))</f>
        <v/>
      </c>
    </row>
    <row r="310">
      <c r="A310" s="4" t="n"/>
      <c r="B310" s="5" t="n"/>
      <c r="C310" s="5" t="n"/>
      <c r="D310" s="5" t="n"/>
      <c r="E310" s="5" t="n"/>
      <c r="F310" s="6" t="n"/>
      <c r="G310" s="6" t="n"/>
      <c r="H310" s="7" t="n"/>
      <c r="I310" s="8">
        <f>IF(N(H310)=0,"",ROUND((N(F310)+N(G310))*H310/(1+H310),2))</f>
        <v/>
      </c>
      <c r="J310" s="9">
        <f>IF(D310="","",IFERROR(VLOOKUP(D310,'Kategorien'!$A$5:$B$44,2,FALSE),"?"))</f>
        <v/>
      </c>
    </row>
    <row r="311">
      <c r="A311" s="4" t="n"/>
      <c r="B311" s="5" t="n"/>
      <c r="C311" s="5" t="n"/>
      <c r="D311" s="5" t="n"/>
      <c r="E311" s="5" t="n"/>
      <c r="F311" s="6" t="n"/>
      <c r="G311" s="6" t="n"/>
      <c r="H311" s="7" t="n"/>
      <c r="I311" s="8">
        <f>IF(N(H311)=0,"",ROUND((N(F311)+N(G311))*H311/(1+H311),2))</f>
        <v/>
      </c>
      <c r="J311" s="9">
        <f>IF(D311="","",IFERROR(VLOOKUP(D311,'Kategorien'!$A$5:$B$44,2,FALSE),"?"))</f>
        <v/>
      </c>
    </row>
    <row r="312">
      <c r="A312" s="4" t="n"/>
      <c r="B312" s="5" t="n"/>
      <c r="C312" s="5" t="n"/>
      <c r="D312" s="5" t="n"/>
      <c r="E312" s="5" t="n"/>
      <c r="F312" s="6" t="n"/>
      <c r="G312" s="6" t="n"/>
      <c r="H312" s="7" t="n"/>
      <c r="I312" s="8">
        <f>IF(N(H312)=0,"",ROUND((N(F312)+N(G312))*H312/(1+H312),2))</f>
        <v/>
      </c>
      <c r="J312" s="9">
        <f>IF(D312="","",IFERROR(VLOOKUP(D312,'Kategorien'!$A$5:$B$44,2,FALSE),"?"))</f>
        <v/>
      </c>
    </row>
    <row r="313">
      <c r="A313" s="4" t="n"/>
      <c r="B313" s="5" t="n"/>
      <c r="C313" s="5" t="n"/>
      <c r="D313" s="5" t="n"/>
      <c r="E313" s="5" t="n"/>
      <c r="F313" s="6" t="n"/>
      <c r="G313" s="6" t="n"/>
      <c r="H313" s="7" t="n"/>
      <c r="I313" s="8">
        <f>IF(N(H313)=0,"",ROUND((N(F313)+N(G313))*H313/(1+H313),2))</f>
        <v/>
      </c>
      <c r="J313" s="9">
        <f>IF(D313="","",IFERROR(VLOOKUP(D313,'Kategorien'!$A$5:$B$44,2,FALSE),"?"))</f>
        <v/>
      </c>
    </row>
    <row r="314">
      <c r="A314" s="4" t="n"/>
      <c r="B314" s="5" t="n"/>
      <c r="C314" s="5" t="n"/>
      <c r="D314" s="5" t="n"/>
      <c r="E314" s="5" t="n"/>
      <c r="F314" s="6" t="n"/>
      <c r="G314" s="6" t="n"/>
      <c r="H314" s="7" t="n"/>
      <c r="I314" s="8">
        <f>IF(N(H314)=0,"",ROUND((N(F314)+N(G314))*H314/(1+H314),2))</f>
        <v/>
      </c>
      <c r="J314" s="9">
        <f>IF(D314="","",IFERROR(VLOOKUP(D314,'Kategorien'!$A$5:$B$44,2,FALSE),"?"))</f>
        <v/>
      </c>
    </row>
    <row r="315">
      <c r="A315" s="4" t="n"/>
      <c r="B315" s="5" t="n"/>
      <c r="C315" s="5" t="n"/>
      <c r="D315" s="5" t="n"/>
      <c r="E315" s="5" t="n"/>
      <c r="F315" s="6" t="n"/>
      <c r="G315" s="6" t="n"/>
      <c r="H315" s="7" t="n"/>
      <c r="I315" s="8">
        <f>IF(N(H315)=0,"",ROUND((N(F315)+N(G315))*H315/(1+H315),2))</f>
        <v/>
      </c>
      <c r="J315" s="9">
        <f>IF(D315="","",IFERROR(VLOOKUP(D315,'Kategorien'!$A$5:$B$44,2,FALSE),"?"))</f>
        <v/>
      </c>
    </row>
    <row r="316">
      <c r="A316" s="4" t="n"/>
      <c r="B316" s="5" t="n"/>
      <c r="C316" s="5" t="n"/>
      <c r="D316" s="5" t="n"/>
      <c r="E316" s="5" t="n"/>
      <c r="F316" s="6" t="n"/>
      <c r="G316" s="6" t="n"/>
      <c r="H316" s="7" t="n"/>
      <c r="I316" s="8">
        <f>IF(N(H316)=0,"",ROUND((N(F316)+N(G316))*H316/(1+H316),2))</f>
        <v/>
      </c>
      <c r="J316" s="9">
        <f>IF(D316="","",IFERROR(VLOOKUP(D316,'Kategorien'!$A$5:$B$44,2,FALSE),"?"))</f>
        <v/>
      </c>
    </row>
    <row r="317">
      <c r="A317" s="4" t="n"/>
      <c r="B317" s="5" t="n"/>
      <c r="C317" s="5" t="n"/>
      <c r="D317" s="5" t="n"/>
      <c r="E317" s="5" t="n"/>
      <c r="F317" s="6" t="n"/>
      <c r="G317" s="6" t="n"/>
      <c r="H317" s="7" t="n"/>
      <c r="I317" s="8">
        <f>IF(N(H317)=0,"",ROUND((N(F317)+N(G317))*H317/(1+H317),2))</f>
        <v/>
      </c>
      <c r="J317" s="9">
        <f>IF(D317="","",IFERROR(VLOOKUP(D317,'Kategorien'!$A$5:$B$44,2,FALSE),"?"))</f>
        <v/>
      </c>
    </row>
    <row r="318">
      <c r="A318" s="4" t="n"/>
      <c r="B318" s="5" t="n"/>
      <c r="C318" s="5" t="n"/>
      <c r="D318" s="5" t="n"/>
      <c r="E318" s="5" t="n"/>
      <c r="F318" s="6" t="n"/>
      <c r="G318" s="6" t="n"/>
      <c r="H318" s="7" t="n"/>
      <c r="I318" s="8">
        <f>IF(N(H318)=0,"",ROUND((N(F318)+N(G318))*H318/(1+H318),2))</f>
        <v/>
      </c>
      <c r="J318" s="9">
        <f>IF(D318="","",IFERROR(VLOOKUP(D318,'Kategorien'!$A$5:$B$44,2,FALSE),"?"))</f>
        <v/>
      </c>
    </row>
    <row r="319">
      <c r="A319" s="4" t="n"/>
      <c r="B319" s="5" t="n"/>
      <c r="C319" s="5" t="n"/>
      <c r="D319" s="5" t="n"/>
      <c r="E319" s="5" t="n"/>
      <c r="F319" s="6" t="n"/>
      <c r="G319" s="6" t="n"/>
      <c r="H319" s="7" t="n"/>
      <c r="I319" s="8">
        <f>IF(N(H319)=0,"",ROUND((N(F319)+N(G319))*H319/(1+H319),2))</f>
        <v/>
      </c>
      <c r="J319" s="9">
        <f>IF(D319="","",IFERROR(VLOOKUP(D319,'Kategorien'!$A$5:$B$44,2,FALSE),"?"))</f>
        <v/>
      </c>
    </row>
    <row r="320">
      <c r="A320" s="4" t="n"/>
      <c r="B320" s="5" t="n"/>
      <c r="C320" s="5" t="n"/>
      <c r="D320" s="5" t="n"/>
      <c r="E320" s="5" t="n"/>
      <c r="F320" s="6" t="n"/>
      <c r="G320" s="6" t="n"/>
      <c r="H320" s="7" t="n"/>
      <c r="I320" s="8">
        <f>IF(N(H320)=0,"",ROUND((N(F320)+N(G320))*H320/(1+H320),2))</f>
        <v/>
      </c>
      <c r="J320" s="9">
        <f>IF(D320="","",IFERROR(VLOOKUP(D320,'Kategorien'!$A$5:$B$44,2,FALSE),"?"))</f>
        <v/>
      </c>
    </row>
    <row r="321">
      <c r="A321" s="4" t="n"/>
      <c r="B321" s="5" t="n"/>
      <c r="C321" s="5" t="n"/>
      <c r="D321" s="5" t="n"/>
      <c r="E321" s="5" t="n"/>
      <c r="F321" s="6" t="n"/>
      <c r="G321" s="6" t="n"/>
      <c r="H321" s="7" t="n"/>
      <c r="I321" s="8">
        <f>IF(N(H321)=0,"",ROUND((N(F321)+N(G321))*H321/(1+H321),2))</f>
        <v/>
      </c>
      <c r="J321" s="9">
        <f>IF(D321="","",IFERROR(VLOOKUP(D321,'Kategorien'!$A$5:$B$44,2,FALSE),"?"))</f>
        <v/>
      </c>
    </row>
    <row r="322">
      <c r="A322" s="4" t="n"/>
      <c r="B322" s="5" t="n"/>
      <c r="C322" s="5" t="n"/>
      <c r="D322" s="5" t="n"/>
      <c r="E322" s="5" t="n"/>
      <c r="F322" s="6" t="n"/>
      <c r="G322" s="6" t="n"/>
      <c r="H322" s="7" t="n"/>
      <c r="I322" s="8">
        <f>IF(N(H322)=0,"",ROUND((N(F322)+N(G322))*H322/(1+H322),2))</f>
        <v/>
      </c>
      <c r="J322" s="9">
        <f>IF(D322="","",IFERROR(VLOOKUP(D322,'Kategorien'!$A$5:$B$44,2,FALSE),"?"))</f>
        <v/>
      </c>
    </row>
    <row r="323">
      <c r="A323" s="4" t="n"/>
      <c r="B323" s="5" t="n"/>
      <c r="C323" s="5" t="n"/>
      <c r="D323" s="5" t="n"/>
      <c r="E323" s="5" t="n"/>
      <c r="F323" s="6" t="n"/>
      <c r="G323" s="6" t="n"/>
      <c r="H323" s="7" t="n"/>
      <c r="I323" s="8">
        <f>IF(N(H323)=0,"",ROUND((N(F323)+N(G323))*H323/(1+H323),2))</f>
        <v/>
      </c>
      <c r="J323" s="9">
        <f>IF(D323="","",IFERROR(VLOOKUP(D323,'Kategorien'!$A$5:$B$44,2,FALSE),"?"))</f>
        <v/>
      </c>
    </row>
    <row r="324">
      <c r="A324" s="4" t="n"/>
      <c r="B324" s="5" t="n"/>
      <c r="C324" s="5" t="n"/>
      <c r="D324" s="5" t="n"/>
      <c r="E324" s="5" t="n"/>
      <c r="F324" s="6" t="n"/>
      <c r="G324" s="6" t="n"/>
      <c r="H324" s="7" t="n"/>
      <c r="I324" s="8">
        <f>IF(N(H324)=0,"",ROUND((N(F324)+N(G324))*H324/(1+H324),2))</f>
        <v/>
      </c>
      <c r="J324" s="9">
        <f>IF(D324="","",IFERROR(VLOOKUP(D324,'Kategorien'!$A$5:$B$44,2,FALSE),"?"))</f>
        <v/>
      </c>
    </row>
    <row r="325">
      <c r="A325" s="4" t="n"/>
      <c r="B325" s="5" t="n"/>
      <c r="C325" s="5" t="n"/>
      <c r="D325" s="5" t="n"/>
      <c r="E325" s="5" t="n"/>
      <c r="F325" s="6" t="n"/>
      <c r="G325" s="6" t="n"/>
      <c r="H325" s="7" t="n"/>
      <c r="I325" s="8">
        <f>IF(N(H325)=0,"",ROUND((N(F325)+N(G325))*H325/(1+H325),2))</f>
        <v/>
      </c>
      <c r="J325" s="9">
        <f>IF(D325="","",IFERROR(VLOOKUP(D325,'Kategorien'!$A$5:$B$44,2,FALSE),"?"))</f>
        <v/>
      </c>
    </row>
    <row r="326">
      <c r="A326" s="4" t="n"/>
      <c r="B326" s="5" t="n"/>
      <c r="C326" s="5" t="n"/>
      <c r="D326" s="5" t="n"/>
      <c r="E326" s="5" t="n"/>
      <c r="F326" s="6" t="n"/>
      <c r="G326" s="6" t="n"/>
      <c r="H326" s="7" t="n"/>
      <c r="I326" s="8">
        <f>IF(N(H326)=0,"",ROUND((N(F326)+N(G326))*H326/(1+H326),2))</f>
        <v/>
      </c>
      <c r="J326" s="9">
        <f>IF(D326="","",IFERROR(VLOOKUP(D326,'Kategorien'!$A$5:$B$44,2,FALSE),"?"))</f>
        <v/>
      </c>
    </row>
    <row r="327">
      <c r="A327" s="4" t="n"/>
      <c r="B327" s="5" t="n"/>
      <c r="C327" s="5" t="n"/>
      <c r="D327" s="5" t="n"/>
      <c r="E327" s="5" t="n"/>
      <c r="F327" s="6" t="n"/>
      <c r="G327" s="6" t="n"/>
      <c r="H327" s="7" t="n"/>
      <c r="I327" s="8">
        <f>IF(N(H327)=0,"",ROUND((N(F327)+N(G327))*H327/(1+H327),2))</f>
        <v/>
      </c>
      <c r="J327" s="9">
        <f>IF(D327="","",IFERROR(VLOOKUP(D327,'Kategorien'!$A$5:$B$44,2,FALSE),"?"))</f>
        <v/>
      </c>
    </row>
    <row r="328">
      <c r="A328" s="4" t="n"/>
      <c r="B328" s="5" t="n"/>
      <c r="C328" s="5" t="n"/>
      <c r="D328" s="5" t="n"/>
      <c r="E328" s="5" t="n"/>
      <c r="F328" s="6" t="n"/>
      <c r="G328" s="6" t="n"/>
      <c r="H328" s="7" t="n"/>
      <c r="I328" s="8">
        <f>IF(N(H328)=0,"",ROUND((N(F328)+N(G328))*H328/(1+H328),2))</f>
        <v/>
      </c>
      <c r="J328" s="9">
        <f>IF(D328="","",IFERROR(VLOOKUP(D328,'Kategorien'!$A$5:$B$44,2,FALSE),"?"))</f>
        <v/>
      </c>
    </row>
    <row r="329">
      <c r="A329" s="4" t="n"/>
      <c r="B329" s="5" t="n"/>
      <c r="C329" s="5" t="n"/>
      <c r="D329" s="5" t="n"/>
      <c r="E329" s="5" t="n"/>
      <c r="F329" s="6" t="n"/>
      <c r="G329" s="6" t="n"/>
      <c r="H329" s="7" t="n"/>
      <c r="I329" s="8">
        <f>IF(N(H329)=0,"",ROUND((N(F329)+N(G329))*H329/(1+H329),2))</f>
        <v/>
      </c>
      <c r="J329" s="9">
        <f>IF(D329="","",IFERROR(VLOOKUP(D329,'Kategorien'!$A$5:$B$44,2,FALSE),"?"))</f>
        <v/>
      </c>
    </row>
    <row r="330">
      <c r="A330" s="4" t="n"/>
      <c r="B330" s="5" t="n"/>
      <c r="C330" s="5" t="n"/>
      <c r="D330" s="5" t="n"/>
      <c r="E330" s="5" t="n"/>
      <c r="F330" s="6" t="n"/>
      <c r="G330" s="6" t="n"/>
      <c r="H330" s="7" t="n"/>
      <c r="I330" s="8">
        <f>IF(N(H330)=0,"",ROUND((N(F330)+N(G330))*H330/(1+H330),2))</f>
        <v/>
      </c>
      <c r="J330" s="9">
        <f>IF(D330="","",IFERROR(VLOOKUP(D330,'Kategorien'!$A$5:$B$44,2,FALSE),"?"))</f>
        <v/>
      </c>
    </row>
    <row r="331">
      <c r="A331" s="4" t="n"/>
      <c r="B331" s="5" t="n"/>
      <c r="C331" s="5" t="n"/>
      <c r="D331" s="5" t="n"/>
      <c r="E331" s="5" t="n"/>
      <c r="F331" s="6" t="n"/>
      <c r="G331" s="6" t="n"/>
      <c r="H331" s="7" t="n"/>
      <c r="I331" s="8">
        <f>IF(N(H331)=0,"",ROUND((N(F331)+N(G331))*H331/(1+H331),2))</f>
        <v/>
      </c>
      <c r="J331" s="9">
        <f>IF(D331="","",IFERROR(VLOOKUP(D331,'Kategorien'!$A$5:$B$44,2,FALSE),"?"))</f>
        <v/>
      </c>
    </row>
    <row r="332">
      <c r="A332" s="4" t="n"/>
      <c r="B332" s="5" t="n"/>
      <c r="C332" s="5" t="n"/>
      <c r="D332" s="5" t="n"/>
      <c r="E332" s="5" t="n"/>
      <c r="F332" s="6" t="n"/>
      <c r="G332" s="6" t="n"/>
      <c r="H332" s="7" t="n"/>
      <c r="I332" s="8">
        <f>IF(N(H332)=0,"",ROUND((N(F332)+N(G332))*H332/(1+H332),2))</f>
        <v/>
      </c>
      <c r="J332" s="9">
        <f>IF(D332="","",IFERROR(VLOOKUP(D332,'Kategorien'!$A$5:$B$44,2,FALSE),"?"))</f>
        <v/>
      </c>
    </row>
    <row r="333">
      <c r="A333" s="4" t="n"/>
      <c r="B333" s="5" t="n"/>
      <c r="C333" s="5" t="n"/>
      <c r="D333" s="5" t="n"/>
      <c r="E333" s="5" t="n"/>
      <c r="F333" s="6" t="n"/>
      <c r="G333" s="6" t="n"/>
      <c r="H333" s="7" t="n"/>
      <c r="I333" s="8">
        <f>IF(N(H333)=0,"",ROUND((N(F333)+N(G333))*H333/(1+H333),2))</f>
        <v/>
      </c>
      <c r="J333" s="9">
        <f>IF(D333="","",IFERROR(VLOOKUP(D333,'Kategorien'!$A$5:$B$44,2,FALSE),"?"))</f>
        <v/>
      </c>
    </row>
    <row r="334">
      <c r="A334" s="4" t="n"/>
      <c r="B334" s="5" t="n"/>
      <c r="C334" s="5" t="n"/>
      <c r="D334" s="5" t="n"/>
      <c r="E334" s="5" t="n"/>
      <c r="F334" s="6" t="n"/>
      <c r="G334" s="6" t="n"/>
      <c r="H334" s="7" t="n"/>
      <c r="I334" s="8">
        <f>IF(N(H334)=0,"",ROUND((N(F334)+N(G334))*H334/(1+H334),2))</f>
        <v/>
      </c>
      <c r="J334" s="9">
        <f>IF(D334="","",IFERROR(VLOOKUP(D334,'Kategorien'!$A$5:$B$44,2,FALSE),"?"))</f>
        <v/>
      </c>
    </row>
    <row r="335">
      <c r="A335" s="4" t="n"/>
      <c r="B335" s="5" t="n"/>
      <c r="C335" s="5" t="n"/>
      <c r="D335" s="5" t="n"/>
      <c r="E335" s="5" t="n"/>
      <c r="F335" s="6" t="n"/>
      <c r="G335" s="6" t="n"/>
      <c r="H335" s="7" t="n"/>
      <c r="I335" s="8">
        <f>IF(N(H335)=0,"",ROUND((N(F335)+N(G335))*H335/(1+H335),2))</f>
        <v/>
      </c>
      <c r="J335" s="9">
        <f>IF(D335="","",IFERROR(VLOOKUP(D335,'Kategorien'!$A$5:$B$44,2,FALSE),"?"))</f>
        <v/>
      </c>
    </row>
    <row r="336">
      <c r="A336" s="4" t="n"/>
      <c r="B336" s="5" t="n"/>
      <c r="C336" s="5" t="n"/>
      <c r="D336" s="5" t="n"/>
      <c r="E336" s="5" t="n"/>
      <c r="F336" s="6" t="n"/>
      <c r="G336" s="6" t="n"/>
      <c r="H336" s="7" t="n"/>
      <c r="I336" s="8">
        <f>IF(N(H336)=0,"",ROUND((N(F336)+N(G336))*H336/(1+H336),2))</f>
        <v/>
      </c>
      <c r="J336" s="9">
        <f>IF(D336="","",IFERROR(VLOOKUP(D336,'Kategorien'!$A$5:$B$44,2,FALSE),"?"))</f>
        <v/>
      </c>
    </row>
    <row r="337">
      <c r="A337" s="4" t="n"/>
      <c r="B337" s="5" t="n"/>
      <c r="C337" s="5" t="n"/>
      <c r="D337" s="5" t="n"/>
      <c r="E337" s="5" t="n"/>
      <c r="F337" s="6" t="n"/>
      <c r="G337" s="6" t="n"/>
      <c r="H337" s="7" t="n"/>
      <c r="I337" s="8">
        <f>IF(N(H337)=0,"",ROUND((N(F337)+N(G337))*H337/(1+H337),2))</f>
        <v/>
      </c>
      <c r="J337" s="9">
        <f>IF(D337="","",IFERROR(VLOOKUP(D337,'Kategorien'!$A$5:$B$44,2,FALSE),"?"))</f>
        <v/>
      </c>
    </row>
    <row r="338">
      <c r="A338" s="4" t="n"/>
      <c r="B338" s="5" t="n"/>
      <c r="C338" s="5" t="n"/>
      <c r="D338" s="5" t="n"/>
      <c r="E338" s="5" t="n"/>
      <c r="F338" s="6" t="n"/>
      <c r="G338" s="6" t="n"/>
      <c r="H338" s="7" t="n"/>
      <c r="I338" s="8">
        <f>IF(N(H338)=0,"",ROUND((N(F338)+N(G338))*H338/(1+H338),2))</f>
        <v/>
      </c>
      <c r="J338" s="9">
        <f>IF(D338="","",IFERROR(VLOOKUP(D338,'Kategorien'!$A$5:$B$44,2,FALSE),"?"))</f>
        <v/>
      </c>
    </row>
    <row r="339">
      <c r="A339" s="4" t="n"/>
      <c r="B339" s="5" t="n"/>
      <c r="C339" s="5" t="n"/>
      <c r="D339" s="5" t="n"/>
      <c r="E339" s="5" t="n"/>
      <c r="F339" s="6" t="n"/>
      <c r="G339" s="6" t="n"/>
      <c r="H339" s="7" t="n"/>
      <c r="I339" s="8">
        <f>IF(N(H339)=0,"",ROUND((N(F339)+N(G339))*H339/(1+H339),2))</f>
        <v/>
      </c>
      <c r="J339" s="9">
        <f>IF(D339="","",IFERROR(VLOOKUP(D339,'Kategorien'!$A$5:$B$44,2,FALSE),"?"))</f>
        <v/>
      </c>
    </row>
    <row r="340">
      <c r="A340" s="4" t="n"/>
      <c r="B340" s="5" t="n"/>
      <c r="C340" s="5" t="n"/>
      <c r="D340" s="5" t="n"/>
      <c r="E340" s="5" t="n"/>
      <c r="F340" s="6" t="n"/>
      <c r="G340" s="6" t="n"/>
      <c r="H340" s="7" t="n"/>
      <c r="I340" s="8">
        <f>IF(N(H340)=0,"",ROUND((N(F340)+N(G340))*H340/(1+H340),2))</f>
        <v/>
      </c>
      <c r="J340" s="9">
        <f>IF(D340="","",IFERROR(VLOOKUP(D340,'Kategorien'!$A$5:$B$44,2,FALSE),"?"))</f>
        <v/>
      </c>
    </row>
    <row r="341">
      <c r="A341" s="4" t="n"/>
      <c r="B341" s="5" t="n"/>
      <c r="C341" s="5" t="n"/>
      <c r="D341" s="5" t="n"/>
      <c r="E341" s="5" t="n"/>
      <c r="F341" s="6" t="n"/>
      <c r="G341" s="6" t="n"/>
      <c r="H341" s="7" t="n"/>
      <c r="I341" s="8">
        <f>IF(N(H341)=0,"",ROUND((N(F341)+N(G341))*H341/(1+H341),2))</f>
        <v/>
      </c>
      <c r="J341" s="9">
        <f>IF(D341="","",IFERROR(VLOOKUP(D341,'Kategorien'!$A$5:$B$44,2,FALSE),"?"))</f>
        <v/>
      </c>
    </row>
    <row r="342">
      <c r="A342" s="4" t="n"/>
      <c r="B342" s="5" t="n"/>
      <c r="C342" s="5" t="n"/>
      <c r="D342" s="5" t="n"/>
      <c r="E342" s="5" t="n"/>
      <c r="F342" s="6" t="n"/>
      <c r="G342" s="6" t="n"/>
      <c r="H342" s="7" t="n"/>
      <c r="I342" s="8">
        <f>IF(N(H342)=0,"",ROUND((N(F342)+N(G342))*H342/(1+H342),2))</f>
        <v/>
      </c>
      <c r="J342" s="9">
        <f>IF(D342="","",IFERROR(VLOOKUP(D342,'Kategorien'!$A$5:$B$44,2,FALSE),"?"))</f>
        <v/>
      </c>
    </row>
    <row r="343">
      <c r="A343" s="4" t="n"/>
      <c r="B343" s="5" t="n"/>
      <c r="C343" s="5" t="n"/>
      <c r="D343" s="5" t="n"/>
      <c r="E343" s="5" t="n"/>
      <c r="F343" s="6" t="n"/>
      <c r="G343" s="6" t="n"/>
      <c r="H343" s="7" t="n"/>
      <c r="I343" s="8">
        <f>IF(N(H343)=0,"",ROUND((N(F343)+N(G343))*H343/(1+H343),2))</f>
        <v/>
      </c>
      <c r="J343" s="9">
        <f>IF(D343="","",IFERROR(VLOOKUP(D343,'Kategorien'!$A$5:$B$44,2,FALSE),"?"))</f>
        <v/>
      </c>
    </row>
    <row r="344">
      <c r="A344" s="4" t="n"/>
      <c r="B344" s="5" t="n"/>
      <c r="C344" s="5" t="n"/>
      <c r="D344" s="5" t="n"/>
      <c r="E344" s="5" t="n"/>
      <c r="F344" s="6" t="n"/>
      <c r="G344" s="6" t="n"/>
      <c r="H344" s="7" t="n"/>
      <c r="I344" s="8">
        <f>IF(N(H344)=0,"",ROUND((N(F344)+N(G344))*H344/(1+H344),2))</f>
        <v/>
      </c>
      <c r="J344" s="9">
        <f>IF(D344="","",IFERROR(VLOOKUP(D344,'Kategorien'!$A$5:$B$44,2,FALSE),"?"))</f>
        <v/>
      </c>
    </row>
    <row r="345">
      <c r="A345" s="4" t="n"/>
      <c r="B345" s="5" t="n"/>
      <c r="C345" s="5" t="n"/>
      <c r="D345" s="5" t="n"/>
      <c r="E345" s="5" t="n"/>
      <c r="F345" s="6" t="n"/>
      <c r="G345" s="6" t="n"/>
      <c r="H345" s="7" t="n"/>
      <c r="I345" s="8">
        <f>IF(N(H345)=0,"",ROUND((N(F345)+N(G345))*H345/(1+H345),2))</f>
        <v/>
      </c>
      <c r="J345" s="9">
        <f>IF(D345="","",IFERROR(VLOOKUP(D345,'Kategorien'!$A$5:$B$44,2,FALSE),"?"))</f>
        <v/>
      </c>
    </row>
    <row r="346">
      <c r="A346" s="4" t="n"/>
      <c r="B346" s="5" t="n"/>
      <c r="C346" s="5" t="n"/>
      <c r="D346" s="5" t="n"/>
      <c r="E346" s="5" t="n"/>
      <c r="F346" s="6" t="n"/>
      <c r="G346" s="6" t="n"/>
      <c r="H346" s="7" t="n"/>
      <c r="I346" s="8">
        <f>IF(N(H346)=0,"",ROUND((N(F346)+N(G346))*H346/(1+H346),2))</f>
        <v/>
      </c>
      <c r="J346" s="9">
        <f>IF(D346="","",IFERROR(VLOOKUP(D346,'Kategorien'!$A$5:$B$44,2,FALSE),"?"))</f>
        <v/>
      </c>
    </row>
    <row r="347">
      <c r="A347" s="4" t="n"/>
      <c r="B347" s="5" t="n"/>
      <c r="C347" s="5" t="n"/>
      <c r="D347" s="5" t="n"/>
      <c r="E347" s="5" t="n"/>
      <c r="F347" s="6" t="n"/>
      <c r="G347" s="6" t="n"/>
      <c r="H347" s="7" t="n"/>
      <c r="I347" s="8">
        <f>IF(N(H347)=0,"",ROUND((N(F347)+N(G347))*H347/(1+H347),2))</f>
        <v/>
      </c>
      <c r="J347" s="9">
        <f>IF(D347="","",IFERROR(VLOOKUP(D347,'Kategorien'!$A$5:$B$44,2,FALSE),"?"))</f>
        <v/>
      </c>
    </row>
    <row r="348">
      <c r="A348" s="4" t="n"/>
      <c r="B348" s="5" t="n"/>
      <c r="C348" s="5" t="n"/>
      <c r="D348" s="5" t="n"/>
      <c r="E348" s="5" t="n"/>
      <c r="F348" s="6" t="n"/>
      <c r="G348" s="6" t="n"/>
      <c r="H348" s="7" t="n"/>
      <c r="I348" s="8">
        <f>IF(N(H348)=0,"",ROUND((N(F348)+N(G348))*H348/(1+H348),2))</f>
        <v/>
      </c>
      <c r="J348" s="9">
        <f>IF(D348="","",IFERROR(VLOOKUP(D348,'Kategorien'!$A$5:$B$44,2,FALSE),"?"))</f>
        <v/>
      </c>
    </row>
    <row r="349">
      <c r="A349" s="4" t="n"/>
      <c r="B349" s="5" t="n"/>
      <c r="C349" s="5" t="n"/>
      <c r="D349" s="5" t="n"/>
      <c r="E349" s="5" t="n"/>
      <c r="F349" s="6" t="n"/>
      <c r="G349" s="6" t="n"/>
      <c r="H349" s="7" t="n"/>
      <c r="I349" s="8">
        <f>IF(N(H349)=0,"",ROUND((N(F349)+N(G349))*H349/(1+H349),2))</f>
        <v/>
      </c>
      <c r="J349" s="9">
        <f>IF(D349="","",IFERROR(VLOOKUP(D349,'Kategorien'!$A$5:$B$44,2,FALSE),"?"))</f>
        <v/>
      </c>
    </row>
    <row r="350">
      <c r="A350" s="4" t="n"/>
      <c r="B350" s="5" t="n"/>
      <c r="C350" s="5" t="n"/>
      <c r="D350" s="5" t="n"/>
      <c r="E350" s="5" t="n"/>
      <c r="F350" s="6" t="n"/>
      <c r="G350" s="6" t="n"/>
      <c r="H350" s="7" t="n"/>
      <c r="I350" s="8">
        <f>IF(N(H350)=0,"",ROUND((N(F350)+N(G350))*H350/(1+H350),2))</f>
        <v/>
      </c>
      <c r="J350" s="9">
        <f>IF(D350="","",IFERROR(VLOOKUP(D350,'Kategorien'!$A$5:$B$44,2,FALSE),"?"))</f>
        <v/>
      </c>
    </row>
    <row r="351">
      <c r="A351" s="4" t="n"/>
      <c r="B351" s="5" t="n"/>
      <c r="C351" s="5" t="n"/>
      <c r="D351" s="5" t="n"/>
      <c r="E351" s="5" t="n"/>
      <c r="F351" s="6" t="n"/>
      <c r="G351" s="6" t="n"/>
      <c r="H351" s="7" t="n"/>
      <c r="I351" s="8">
        <f>IF(N(H351)=0,"",ROUND((N(F351)+N(G351))*H351/(1+H351),2))</f>
        <v/>
      </c>
      <c r="J351" s="9">
        <f>IF(D351="","",IFERROR(VLOOKUP(D351,'Kategorien'!$A$5:$B$44,2,FALSE),"?"))</f>
        <v/>
      </c>
    </row>
    <row r="352">
      <c r="A352" s="4" t="n"/>
      <c r="B352" s="5" t="n"/>
      <c r="C352" s="5" t="n"/>
      <c r="D352" s="5" t="n"/>
      <c r="E352" s="5" t="n"/>
      <c r="F352" s="6" t="n"/>
      <c r="G352" s="6" t="n"/>
      <c r="H352" s="7" t="n"/>
      <c r="I352" s="8">
        <f>IF(N(H352)=0,"",ROUND((N(F352)+N(G352))*H352/(1+H352),2))</f>
        <v/>
      </c>
      <c r="J352" s="9">
        <f>IF(D352="","",IFERROR(VLOOKUP(D352,'Kategorien'!$A$5:$B$44,2,FALSE),"?"))</f>
        <v/>
      </c>
    </row>
    <row r="353">
      <c r="A353" s="4" t="n"/>
      <c r="B353" s="5" t="n"/>
      <c r="C353" s="5" t="n"/>
      <c r="D353" s="5" t="n"/>
      <c r="E353" s="5" t="n"/>
      <c r="F353" s="6" t="n"/>
      <c r="G353" s="6" t="n"/>
      <c r="H353" s="7" t="n"/>
      <c r="I353" s="8">
        <f>IF(N(H353)=0,"",ROUND((N(F353)+N(G353))*H353/(1+H353),2))</f>
        <v/>
      </c>
      <c r="J353" s="9">
        <f>IF(D353="","",IFERROR(VLOOKUP(D353,'Kategorien'!$A$5:$B$44,2,FALSE),"?"))</f>
        <v/>
      </c>
    </row>
    <row r="354">
      <c r="A354" s="4" t="n"/>
      <c r="B354" s="5" t="n"/>
      <c r="C354" s="5" t="n"/>
      <c r="D354" s="5" t="n"/>
      <c r="E354" s="5" t="n"/>
      <c r="F354" s="6" t="n"/>
      <c r="G354" s="6" t="n"/>
      <c r="H354" s="7" t="n"/>
      <c r="I354" s="8">
        <f>IF(N(H354)=0,"",ROUND((N(F354)+N(G354))*H354/(1+H354),2))</f>
        <v/>
      </c>
      <c r="J354" s="9">
        <f>IF(D354="","",IFERROR(VLOOKUP(D354,'Kategorien'!$A$5:$B$44,2,FALSE),"?"))</f>
        <v/>
      </c>
    </row>
    <row r="355">
      <c r="A355" s="4" t="n"/>
      <c r="B355" s="5" t="n"/>
      <c r="C355" s="5" t="n"/>
      <c r="D355" s="5" t="n"/>
      <c r="E355" s="5" t="n"/>
      <c r="F355" s="6" t="n"/>
      <c r="G355" s="6" t="n"/>
      <c r="H355" s="7" t="n"/>
      <c r="I355" s="8">
        <f>IF(N(H355)=0,"",ROUND((N(F355)+N(G355))*H355/(1+H355),2))</f>
        <v/>
      </c>
      <c r="J355" s="9">
        <f>IF(D355="","",IFERROR(VLOOKUP(D355,'Kategorien'!$A$5:$B$44,2,FALSE),"?"))</f>
        <v/>
      </c>
    </row>
    <row r="356">
      <c r="A356" s="4" t="n"/>
      <c r="B356" s="5" t="n"/>
      <c r="C356" s="5" t="n"/>
      <c r="D356" s="5" t="n"/>
      <c r="E356" s="5" t="n"/>
      <c r="F356" s="6" t="n"/>
      <c r="G356" s="6" t="n"/>
      <c r="H356" s="7" t="n"/>
      <c r="I356" s="8">
        <f>IF(N(H356)=0,"",ROUND((N(F356)+N(G356))*H356/(1+H356),2))</f>
        <v/>
      </c>
      <c r="J356" s="9">
        <f>IF(D356="","",IFERROR(VLOOKUP(D356,'Kategorien'!$A$5:$B$44,2,FALSE),"?"))</f>
        <v/>
      </c>
    </row>
    <row r="357">
      <c r="A357" s="4" t="n"/>
      <c r="B357" s="5" t="n"/>
      <c r="C357" s="5" t="n"/>
      <c r="D357" s="5" t="n"/>
      <c r="E357" s="5" t="n"/>
      <c r="F357" s="6" t="n"/>
      <c r="G357" s="6" t="n"/>
      <c r="H357" s="7" t="n"/>
      <c r="I357" s="8">
        <f>IF(N(H357)=0,"",ROUND((N(F357)+N(G357))*H357/(1+H357),2))</f>
        <v/>
      </c>
      <c r="J357" s="9">
        <f>IF(D357="","",IFERROR(VLOOKUP(D357,'Kategorien'!$A$5:$B$44,2,FALSE),"?"))</f>
        <v/>
      </c>
    </row>
    <row r="358">
      <c r="A358" s="4" t="n"/>
      <c r="B358" s="5" t="n"/>
      <c r="C358" s="5" t="n"/>
      <c r="D358" s="5" t="n"/>
      <c r="E358" s="5" t="n"/>
      <c r="F358" s="6" t="n"/>
      <c r="G358" s="6" t="n"/>
      <c r="H358" s="7" t="n"/>
      <c r="I358" s="8">
        <f>IF(N(H358)=0,"",ROUND((N(F358)+N(G358))*H358/(1+H358),2))</f>
        <v/>
      </c>
      <c r="J358" s="9">
        <f>IF(D358="","",IFERROR(VLOOKUP(D358,'Kategorien'!$A$5:$B$44,2,FALSE),"?"))</f>
        <v/>
      </c>
    </row>
    <row r="359">
      <c r="A359" s="4" t="n"/>
      <c r="B359" s="5" t="n"/>
      <c r="C359" s="5" t="n"/>
      <c r="D359" s="5" t="n"/>
      <c r="E359" s="5" t="n"/>
      <c r="F359" s="6" t="n"/>
      <c r="G359" s="6" t="n"/>
      <c r="H359" s="7" t="n"/>
      <c r="I359" s="8">
        <f>IF(N(H359)=0,"",ROUND((N(F359)+N(G359))*H359/(1+H359),2))</f>
        <v/>
      </c>
      <c r="J359" s="9">
        <f>IF(D359="","",IFERROR(VLOOKUP(D359,'Kategorien'!$A$5:$B$44,2,FALSE),"?"))</f>
        <v/>
      </c>
    </row>
    <row r="360">
      <c r="A360" s="4" t="n"/>
      <c r="B360" s="5" t="n"/>
      <c r="C360" s="5" t="n"/>
      <c r="D360" s="5" t="n"/>
      <c r="E360" s="5" t="n"/>
      <c r="F360" s="6" t="n"/>
      <c r="G360" s="6" t="n"/>
      <c r="H360" s="7" t="n"/>
      <c r="I360" s="8">
        <f>IF(N(H360)=0,"",ROUND((N(F360)+N(G360))*H360/(1+H360),2))</f>
        <v/>
      </c>
      <c r="J360" s="9">
        <f>IF(D360="","",IFERROR(VLOOKUP(D360,'Kategorien'!$A$5:$B$44,2,FALSE),"?"))</f>
        <v/>
      </c>
    </row>
    <row r="361">
      <c r="A361" s="4" t="n"/>
      <c r="B361" s="5" t="n"/>
      <c r="C361" s="5" t="n"/>
      <c r="D361" s="5" t="n"/>
      <c r="E361" s="5" t="n"/>
      <c r="F361" s="6" t="n"/>
      <c r="G361" s="6" t="n"/>
      <c r="H361" s="7" t="n"/>
      <c r="I361" s="8">
        <f>IF(N(H361)=0,"",ROUND((N(F361)+N(G361))*H361/(1+H361),2))</f>
        <v/>
      </c>
      <c r="J361" s="9">
        <f>IF(D361="","",IFERROR(VLOOKUP(D361,'Kategorien'!$A$5:$B$44,2,FALSE),"?"))</f>
        <v/>
      </c>
    </row>
    <row r="362">
      <c r="A362" s="4" t="n"/>
      <c r="B362" s="5" t="n"/>
      <c r="C362" s="5" t="n"/>
      <c r="D362" s="5" t="n"/>
      <c r="E362" s="5" t="n"/>
      <c r="F362" s="6" t="n"/>
      <c r="G362" s="6" t="n"/>
      <c r="H362" s="7" t="n"/>
      <c r="I362" s="8">
        <f>IF(N(H362)=0,"",ROUND((N(F362)+N(G362))*H362/(1+H362),2))</f>
        <v/>
      </c>
      <c r="J362" s="9">
        <f>IF(D362="","",IFERROR(VLOOKUP(D362,'Kategorien'!$A$5:$B$44,2,FALSE),"?"))</f>
        <v/>
      </c>
    </row>
    <row r="363">
      <c r="A363" s="4" t="n"/>
      <c r="B363" s="5" t="n"/>
      <c r="C363" s="5" t="n"/>
      <c r="D363" s="5" t="n"/>
      <c r="E363" s="5" t="n"/>
      <c r="F363" s="6" t="n"/>
      <c r="G363" s="6" t="n"/>
      <c r="H363" s="7" t="n"/>
      <c r="I363" s="8">
        <f>IF(N(H363)=0,"",ROUND((N(F363)+N(G363))*H363/(1+H363),2))</f>
        <v/>
      </c>
      <c r="J363" s="9">
        <f>IF(D363="","",IFERROR(VLOOKUP(D363,'Kategorien'!$A$5:$B$44,2,FALSE),"?"))</f>
        <v/>
      </c>
    </row>
    <row r="364">
      <c r="A364" s="4" t="n"/>
      <c r="B364" s="5" t="n"/>
      <c r="C364" s="5" t="n"/>
      <c r="D364" s="5" t="n"/>
      <c r="E364" s="5" t="n"/>
      <c r="F364" s="6" t="n"/>
      <c r="G364" s="6" t="n"/>
      <c r="H364" s="7" t="n"/>
      <c r="I364" s="8">
        <f>IF(N(H364)=0,"",ROUND((N(F364)+N(G364))*H364/(1+H364),2))</f>
        <v/>
      </c>
      <c r="J364" s="9">
        <f>IF(D364="","",IFERROR(VLOOKUP(D364,'Kategorien'!$A$5:$B$44,2,FALSE),"?"))</f>
        <v/>
      </c>
    </row>
    <row r="365">
      <c r="A365" s="4" t="n"/>
      <c r="B365" s="5" t="n"/>
      <c r="C365" s="5" t="n"/>
      <c r="D365" s="5" t="n"/>
      <c r="E365" s="5" t="n"/>
      <c r="F365" s="6" t="n"/>
      <c r="G365" s="6" t="n"/>
      <c r="H365" s="7" t="n"/>
      <c r="I365" s="8">
        <f>IF(N(H365)=0,"",ROUND((N(F365)+N(G365))*H365/(1+H365),2))</f>
        <v/>
      </c>
      <c r="J365" s="9">
        <f>IF(D365="","",IFERROR(VLOOKUP(D365,'Kategorien'!$A$5:$B$44,2,FALSE),"?"))</f>
        <v/>
      </c>
    </row>
    <row r="366">
      <c r="A366" s="4" t="n"/>
      <c r="B366" s="5" t="n"/>
      <c r="C366" s="5" t="n"/>
      <c r="D366" s="5" t="n"/>
      <c r="E366" s="5" t="n"/>
      <c r="F366" s="6" t="n"/>
      <c r="G366" s="6" t="n"/>
      <c r="H366" s="7" t="n"/>
      <c r="I366" s="8">
        <f>IF(N(H366)=0,"",ROUND((N(F366)+N(G366))*H366/(1+H366),2))</f>
        <v/>
      </c>
      <c r="J366" s="9">
        <f>IF(D366="","",IFERROR(VLOOKUP(D366,'Kategorien'!$A$5:$B$44,2,FALSE),"?"))</f>
        <v/>
      </c>
    </row>
    <row r="367">
      <c r="A367" s="4" t="n"/>
      <c r="B367" s="5" t="n"/>
      <c r="C367" s="5" t="n"/>
      <c r="D367" s="5" t="n"/>
      <c r="E367" s="5" t="n"/>
      <c r="F367" s="6" t="n"/>
      <c r="G367" s="6" t="n"/>
      <c r="H367" s="7" t="n"/>
      <c r="I367" s="8">
        <f>IF(N(H367)=0,"",ROUND((N(F367)+N(G367))*H367/(1+H367),2))</f>
        <v/>
      </c>
      <c r="J367" s="9">
        <f>IF(D367="","",IFERROR(VLOOKUP(D367,'Kategorien'!$A$5:$B$44,2,FALSE),"?"))</f>
        <v/>
      </c>
    </row>
    <row r="368">
      <c r="A368" s="4" t="n"/>
      <c r="B368" s="5" t="n"/>
      <c r="C368" s="5" t="n"/>
      <c r="D368" s="5" t="n"/>
      <c r="E368" s="5" t="n"/>
      <c r="F368" s="6" t="n"/>
      <c r="G368" s="6" t="n"/>
      <c r="H368" s="7" t="n"/>
      <c r="I368" s="8">
        <f>IF(N(H368)=0,"",ROUND((N(F368)+N(G368))*H368/(1+H368),2))</f>
        <v/>
      </c>
      <c r="J368" s="9">
        <f>IF(D368="","",IFERROR(VLOOKUP(D368,'Kategorien'!$A$5:$B$44,2,FALSE),"?"))</f>
        <v/>
      </c>
    </row>
    <row r="369">
      <c r="A369" s="4" t="n"/>
      <c r="B369" s="5" t="n"/>
      <c r="C369" s="5" t="n"/>
      <c r="D369" s="5" t="n"/>
      <c r="E369" s="5" t="n"/>
      <c r="F369" s="6" t="n"/>
      <c r="G369" s="6" t="n"/>
      <c r="H369" s="7" t="n"/>
      <c r="I369" s="8">
        <f>IF(N(H369)=0,"",ROUND((N(F369)+N(G369))*H369/(1+H369),2))</f>
        <v/>
      </c>
      <c r="J369" s="9">
        <f>IF(D369="","",IFERROR(VLOOKUP(D369,'Kategorien'!$A$5:$B$44,2,FALSE),"?"))</f>
        <v/>
      </c>
    </row>
    <row r="370">
      <c r="A370" s="4" t="n"/>
      <c r="B370" s="5" t="n"/>
      <c r="C370" s="5" t="n"/>
      <c r="D370" s="5" t="n"/>
      <c r="E370" s="5" t="n"/>
      <c r="F370" s="6" t="n"/>
      <c r="G370" s="6" t="n"/>
      <c r="H370" s="7" t="n"/>
      <c r="I370" s="8">
        <f>IF(N(H370)=0,"",ROUND((N(F370)+N(G370))*H370/(1+H370),2))</f>
        <v/>
      </c>
      <c r="J370" s="9">
        <f>IF(D370="","",IFERROR(VLOOKUP(D370,'Kategorien'!$A$5:$B$44,2,FALSE),"?"))</f>
        <v/>
      </c>
    </row>
    <row r="371">
      <c r="A371" s="4" t="n"/>
      <c r="B371" s="5" t="n"/>
      <c r="C371" s="5" t="n"/>
      <c r="D371" s="5" t="n"/>
      <c r="E371" s="5" t="n"/>
      <c r="F371" s="6" t="n"/>
      <c r="G371" s="6" t="n"/>
      <c r="H371" s="7" t="n"/>
      <c r="I371" s="8">
        <f>IF(N(H371)=0,"",ROUND((N(F371)+N(G371))*H371/(1+H371),2))</f>
        <v/>
      </c>
      <c r="J371" s="9">
        <f>IF(D371="","",IFERROR(VLOOKUP(D371,'Kategorien'!$A$5:$B$44,2,FALSE),"?"))</f>
        <v/>
      </c>
    </row>
    <row r="372">
      <c r="A372" s="4" t="n"/>
      <c r="B372" s="5" t="n"/>
      <c r="C372" s="5" t="n"/>
      <c r="D372" s="5" t="n"/>
      <c r="E372" s="5" t="n"/>
      <c r="F372" s="6" t="n"/>
      <c r="G372" s="6" t="n"/>
      <c r="H372" s="7" t="n"/>
      <c r="I372" s="8">
        <f>IF(N(H372)=0,"",ROUND((N(F372)+N(G372))*H372/(1+H372),2))</f>
        <v/>
      </c>
      <c r="J372" s="9">
        <f>IF(D372="","",IFERROR(VLOOKUP(D372,'Kategorien'!$A$5:$B$44,2,FALSE),"?"))</f>
        <v/>
      </c>
    </row>
    <row r="373">
      <c r="A373" s="4" t="n"/>
      <c r="B373" s="5" t="n"/>
      <c r="C373" s="5" t="n"/>
      <c r="D373" s="5" t="n"/>
      <c r="E373" s="5" t="n"/>
      <c r="F373" s="6" t="n"/>
      <c r="G373" s="6" t="n"/>
      <c r="H373" s="7" t="n"/>
      <c r="I373" s="8">
        <f>IF(N(H373)=0,"",ROUND((N(F373)+N(G373))*H373/(1+H373),2))</f>
        <v/>
      </c>
      <c r="J373" s="9">
        <f>IF(D373="","",IFERROR(VLOOKUP(D373,'Kategorien'!$A$5:$B$44,2,FALSE),"?"))</f>
        <v/>
      </c>
    </row>
    <row r="374">
      <c r="A374" s="4" t="n"/>
      <c r="B374" s="5" t="n"/>
      <c r="C374" s="5" t="n"/>
      <c r="D374" s="5" t="n"/>
      <c r="E374" s="5" t="n"/>
      <c r="F374" s="6" t="n"/>
      <c r="G374" s="6" t="n"/>
      <c r="H374" s="7" t="n"/>
      <c r="I374" s="8">
        <f>IF(N(H374)=0,"",ROUND((N(F374)+N(G374))*H374/(1+H374),2))</f>
        <v/>
      </c>
      <c r="J374" s="9">
        <f>IF(D374="","",IFERROR(VLOOKUP(D374,'Kategorien'!$A$5:$B$44,2,FALSE),"?"))</f>
        <v/>
      </c>
    </row>
    <row r="375">
      <c r="A375" s="4" t="n"/>
      <c r="B375" s="5" t="n"/>
      <c r="C375" s="5" t="n"/>
      <c r="D375" s="5" t="n"/>
      <c r="E375" s="5" t="n"/>
      <c r="F375" s="6" t="n"/>
      <c r="G375" s="6" t="n"/>
      <c r="H375" s="7" t="n"/>
      <c r="I375" s="8">
        <f>IF(N(H375)=0,"",ROUND((N(F375)+N(G375))*H375/(1+H375),2))</f>
        <v/>
      </c>
      <c r="J375" s="9">
        <f>IF(D375="","",IFERROR(VLOOKUP(D375,'Kategorien'!$A$5:$B$44,2,FALSE),"?"))</f>
        <v/>
      </c>
    </row>
    <row r="376">
      <c r="A376" s="4" t="n"/>
      <c r="B376" s="5" t="n"/>
      <c r="C376" s="5" t="n"/>
      <c r="D376" s="5" t="n"/>
      <c r="E376" s="5" t="n"/>
      <c r="F376" s="6" t="n"/>
      <c r="G376" s="6" t="n"/>
      <c r="H376" s="7" t="n"/>
      <c r="I376" s="8">
        <f>IF(N(H376)=0,"",ROUND((N(F376)+N(G376))*H376/(1+H376),2))</f>
        <v/>
      </c>
      <c r="J376" s="9">
        <f>IF(D376="","",IFERROR(VLOOKUP(D376,'Kategorien'!$A$5:$B$44,2,FALSE),"?"))</f>
        <v/>
      </c>
    </row>
    <row r="377">
      <c r="A377" s="4" t="n"/>
      <c r="B377" s="5" t="n"/>
      <c r="C377" s="5" t="n"/>
      <c r="D377" s="5" t="n"/>
      <c r="E377" s="5" t="n"/>
      <c r="F377" s="6" t="n"/>
      <c r="G377" s="6" t="n"/>
      <c r="H377" s="7" t="n"/>
      <c r="I377" s="8">
        <f>IF(N(H377)=0,"",ROUND((N(F377)+N(G377))*H377/(1+H377),2))</f>
        <v/>
      </c>
      <c r="J377" s="9">
        <f>IF(D377="","",IFERROR(VLOOKUP(D377,'Kategorien'!$A$5:$B$44,2,FALSE),"?"))</f>
        <v/>
      </c>
    </row>
    <row r="378">
      <c r="A378" s="4" t="n"/>
      <c r="B378" s="5" t="n"/>
      <c r="C378" s="5" t="n"/>
      <c r="D378" s="5" t="n"/>
      <c r="E378" s="5" t="n"/>
      <c r="F378" s="6" t="n"/>
      <c r="G378" s="6" t="n"/>
      <c r="H378" s="7" t="n"/>
      <c r="I378" s="8">
        <f>IF(N(H378)=0,"",ROUND((N(F378)+N(G378))*H378/(1+H378),2))</f>
        <v/>
      </c>
      <c r="J378" s="9">
        <f>IF(D378="","",IFERROR(VLOOKUP(D378,'Kategorien'!$A$5:$B$44,2,FALSE),"?"))</f>
        <v/>
      </c>
    </row>
    <row r="379">
      <c r="A379" s="4" t="n"/>
      <c r="B379" s="5" t="n"/>
      <c r="C379" s="5" t="n"/>
      <c r="D379" s="5" t="n"/>
      <c r="E379" s="5" t="n"/>
      <c r="F379" s="6" t="n"/>
      <c r="G379" s="6" t="n"/>
      <c r="H379" s="7" t="n"/>
      <c r="I379" s="8">
        <f>IF(N(H379)=0,"",ROUND((N(F379)+N(G379))*H379/(1+H379),2))</f>
        <v/>
      </c>
      <c r="J379" s="9">
        <f>IF(D379="","",IFERROR(VLOOKUP(D379,'Kategorien'!$A$5:$B$44,2,FALSE),"?"))</f>
        <v/>
      </c>
    </row>
    <row r="380">
      <c r="A380" s="4" t="n"/>
      <c r="B380" s="5" t="n"/>
      <c r="C380" s="5" t="n"/>
      <c r="D380" s="5" t="n"/>
      <c r="E380" s="5" t="n"/>
      <c r="F380" s="6" t="n"/>
      <c r="G380" s="6" t="n"/>
      <c r="H380" s="7" t="n"/>
      <c r="I380" s="8">
        <f>IF(N(H380)=0,"",ROUND((N(F380)+N(G380))*H380/(1+H380),2))</f>
        <v/>
      </c>
      <c r="J380" s="9">
        <f>IF(D380="","",IFERROR(VLOOKUP(D380,'Kategorien'!$A$5:$B$44,2,FALSE),"?"))</f>
        <v/>
      </c>
    </row>
    <row r="381">
      <c r="A381" s="4" t="n"/>
      <c r="B381" s="5" t="n"/>
      <c r="C381" s="5" t="n"/>
      <c r="D381" s="5" t="n"/>
      <c r="E381" s="5" t="n"/>
      <c r="F381" s="6" t="n"/>
      <c r="G381" s="6" t="n"/>
      <c r="H381" s="7" t="n"/>
      <c r="I381" s="8">
        <f>IF(N(H381)=0,"",ROUND((N(F381)+N(G381))*H381/(1+H381),2))</f>
        <v/>
      </c>
      <c r="J381" s="9">
        <f>IF(D381="","",IFERROR(VLOOKUP(D381,'Kategorien'!$A$5:$B$44,2,FALSE),"?"))</f>
        <v/>
      </c>
    </row>
    <row r="382">
      <c r="A382" s="4" t="n"/>
      <c r="B382" s="5" t="n"/>
      <c r="C382" s="5" t="n"/>
      <c r="D382" s="5" t="n"/>
      <c r="E382" s="5" t="n"/>
      <c r="F382" s="6" t="n"/>
      <c r="G382" s="6" t="n"/>
      <c r="H382" s="7" t="n"/>
      <c r="I382" s="8">
        <f>IF(N(H382)=0,"",ROUND((N(F382)+N(G382))*H382/(1+H382),2))</f>
        <v/>
      </c>
      <c r="J382" s="9">
        <f>IF(D382="","",IFERROR(VLOOKUP(D382,'Kategorien'!$A$5:$B$44,2,FALSE),"?"))</f>
        <v/>
      </c>
    </row>
    <row r="383">
      <c r="A383" s="4" t="n"/>
      <c r="B383" s="5" t="n"/>
      <c r="C383" s="5" t="n"/>
      <c r="D383" s="5" t="n"/>
      <c r="E383" s="5" t="n"/>
      <c r="F383" s="6" t="n"/>
      <c r="G383" s="6" t="n"/>
      <c r="H383" s="7" t="n"/>
      <c r="I383" s="8">
        <f>IF(N(H383)=0,"",ROUND((N(F383)+N(G383))*H383/(1+H383),2))</f>
        <v/>
      </c>
      <c r="J383" s="9">
        <f>IF(D383="","",IFERROR(VLOOKUP(D383,'Kategorien'!$A$5:$B$44,2,FALSE),"?"))</f>
        <v/>
      </c>
    </row>
    <row r="384">
      <c r="A384" s="4" t="n"/>
      <c r="B384" s="5" t="n"/>
      <c r="C384" s="5" t="n"/>
      <c r="D384" s="5" t="n"/>
      <c r="E384" s="5" t="n"/>
      <c r="F384" s="6" t="n"/>
      <c r="G384" s="6" t="n"/>
      <c r="H384" s="7" t="n"/>
      <c r="I384" s="8">
        <f>IF(N(H384)=0,"",ROUND((N(F384)+N(G384))*H384/(1+H384),2))</f>
        <v/>
      </c>
      <c r="J384" s="9">
        <f>IF(D384="","",IFERROR(VLOOKUP(D384,'Kategorien'!$A$5:$B$44,2,FALSE),"?"))</f>
        <v/>
      </c>
    </row>
    <row r="385">
      <c r="A385" s="4" t="n"/>
      <c r="B385" s="5" t="n"/>
      <c r="C385" s="5" t="n"/>
      <c r="D385" s="5" t="n"/>
      <c r="E385" s="5" t="n"/>
      <c r="F385" s="6" t="n"/>
      <c r="G385" s="6" t="n"/>
      <c r="H385" s="7" t="n"/>
      <c r="I385" s="8">
        <f>IF(N(H385)=0,"",ROUND((N(F385)+N(G385))*H385/(1+H385),2))</f>
        <v/>
      </c>
      <c r="J385" s="9">
        <f>IF(D385="","",IFERROR(VLOOKUP(D385,'Kategorien'!$A$5:$B$44,2,FALSE),"?"))</f>
        <v/>
      </c>
    </row>
    <row r="386">
      <c r="A386" s="4" t="n"/>
      <c r="B386" s="5" t="n"/>
      <c r="C386" s="5" t="n"/>
      <c r="D386" s="5" t="n"/>
      <c r="E386" s="5" t="n"/>
      <c r="F386" s="6" t="n"/>
      <c r="G386" s="6" t="n"/>
      <c r="H386" s="7" t="n"/>
      <c r="I386" s="8">
        <f>IF(N(H386)=0,"",ROUND((N(F386)+N(G386))*H386/(1+H386),2))</f>
        <v/>
      </c>
      <c r="J386" s="9">
        <f>IF(D386="","",IFERROR(VLOOKUP(D386,'Kategorien'!$A$5:$B$44,2,FALSE),"?"))</f>
        <v/>
      </c>
    </row>
    <row r="387">
      <c r="A387" s="4" t="n"/>
      <c r="B387" s="5" t="n"/>
      <c r="C387" s="5" t="n"/>
      <c r="D387" s="5" t="n"/>
      <c r="E387" s="5" t="n"/>
      <c r="F387" s="6" t="n"/>
      <c r="G387" s="6" t="n"/>
      <c r="H387" s="7" t="n"/>
      <c r="I387" s="8">
        <f>IF(N(H387)=0,"",ROUND((N(F387)+N(G387))*H387/(1+H387),2))</f>
        <v/>
      </c>
      <c r="J387" s="9">
        <f>IF(D387="","",IFERROR(VLOOKUP(D387,'Kategorien'!$A$5:$B$44,2,FALSE),"?"))</f>
        <v/>
      </c>
    </row>
    <row r="388">
      <c r="A388" s="4" t="n"/>
      <c r="B388" s="5" t="n"/>
      <c r="C388" s="5" t="n"/>
      <c r="D388" s="5" t="n"/>
      <c r="E388" s="5" t="n"/>
      <c r="F388" s="6" t="n"/>
      <c r="G388" s="6" t="n"/>
      <c r="H388" s="7" t="n"/>
      <c r="I388" s="8">
        <f>IF(N(H388)=0,"",ROUND((N(F388)+N(G388))*H388/(1+H388),2))</f>
        <v/>
      </c>
      <c r="J388" s="9">
        <f>IF(D388="","",IFERROR(VLOOKUP(D388,'Kategorien'!$A$5:$B$44,2,FALSE),"?"))</f>
        <v/>
      </c>
    </row>
    <row r="389">
      <c r="A389" s="4" t="n"/>
      <c r="B389" s="5" t="n"/>
      <c r="C389" s="5" t="n"/>
      <c r="D389" s="5" t="n"/>
      <c r="E389" s="5" t="n"/>
      <c r="F389" s="6" t="n"/>
      <c r="G389" s="6" t="n"/>
      <c r="H389" s="7" t="n"/>
      <c r="I389" s="8">
        <f>IF(N(H389)=0,"",ROUND((N(F389)+N(G389))*H389/(1+H389),2))</f>
        <v/>
      </c>
      <c r="J389" s="9">
        <f>IF(D389="","",IFERROR(VLOOKUP(D389,'Kategorien'!$A$5:$B$44,2,FALSE),"?"))</f>
        <v/>
      </c>
    </row>
    <row r="390">
      <c r="A390" s="4" t="n"/>
      <c r="B390" s="5" t="n"/>
      <c r="C390" s="5" t="n"/>
      <c r="D390" s="5" t="n"/>
      <c r="E390" s="5" t="n"/>
      <c r="F390" s="6" t="n"/>
      <c r="G390" s="6" t="n"/>
      <c r="H390" s="7" t="n"/>
      <c r="I390" s="8">
        <f>IF(N(H390)=0,"",ROUND((N(F390)+N(G390))*H390/(1+H390),2))</f>
        <v/>
      </c>
      <c r="J390" s="9">
        <f>IF(D390="","",IFERROR(VLOOKUP(D390,'Kategorien'!$A$5:$B$44,2,FALSE),"?"))</f>
        <v/>
      </c>
    </row>
    <row r="391">
      <c r="A391" s="4" t="n"/>
      <c r="B391" s="5" t="n"/>
      <c r="C391" s="5" t="n"/>
      <c r="D391" s="5" t="n"/>
      <c r="E391" s="5" t="n"/>
      <c r="F391" s="6" t="n"/>
      <c r="G391" s="6" t="n"/>
      <c r="H391" s="7" t="n"/>
      <c r="I391" s="8">
        <f>IF(N(H391)=0,"",ROUND((N(F391)+N(G391))*H391/(1+H391),2))</f>
        <v/>
      </c>
      <c r="J391" s="9">
        <f>IF(D391="","",IFERROR(VLOOKUP(D391,'Kategorien'!$A$5:$B$44,2,FALSE),"?"))</f>
        <v/>
      </c>
    </row>
    <row r="392">
      <c r="A392" s="4" t="n"/>
      <c r="B392" s="5" t="n"/>
      <c r="C392" s="5" t="n"/>
      <c r="D392" s="5" t="n"/>
      <c r="E392" s="5" t="n"/>
      <c r="F392" s="6" t="n"/>
      <c r="G392" s="6" t="n"/>
      <c r="H392" s="7" t="n"/>
      <c r="I392" s="8">
        <f>IF(N(H392)=0,"",ROUND((N(F392)+N(G392))*H392/(1+H392),2))</f>
        <v/>
      </c>
      <c r="J392" s="9">
        <f>IF(D392="","",IFERROR(VLOOKUP(D392,'Kategorien'!$A$5:$B$44,2,FALSE),"?"))</f>
        <v/>
      </c>
    </row>
    <row r="393">
      <c r="A393" s="4" t="n"/>
      <c r="B393" s="5" t="n"/>
      <c r="C393" s="5" t="n"/>
      <c r="D393" s="5" t="n"/>
      <c r="E393" s="5" t="n"/>
      <c r="F393" s="6" t="n"/>
      <c r="G393" s="6" t="n"/>
      <c r="H393" s="7" t="n"/>
      <c r="I393" s="8">
        <f>IF(N(H393)=0,"",ROUND((N(F393)+N(G393))*H393/(1+H393),2))</f>
        <v/>
      </c>
      <c r="J393" s="9">
        <f>IF(D393="","",IFERROR(VLOOKUP(D393,'Kategorien'!$A$5:$B$44,2,FALSE),"?"))</f>
        <v/>
      </c>
    </row>
    <row r="394">
      <c r="A394" s="4" t="n"/>
      <c r="B394" s="5" t="n"/>
      <c r="C394" s="5" t="n"/>
      <c r="D394" s="5" t="n"/>
      <c r="E394" s="5" t="n"/>
      <c r="F394" s="6" t="n"/>
      <c r="G394" s="6" t="n"/>
      <c r="H394" s="7" t="n"/>
      <c r="I394" s="8">
        <f>IF(N(H394)=0,"",ROUND((N(F394)+N(G394))*H394/(1+H394),2))</f>
        <v/>
      </c>
      <c r="J394" s="9">
        <f>IF(D394="","",IFERROR(VLOOKUP(D394,'Kategorien'!$A$5:$B$44,2,FALSE),"?"))</f>
        <v/>
      </c>
    </row>
    <row r="395">
      <c r="A395" s="4" t="n"/>
      <c r="B395" s="5" t="n"/>
      <c r="C395" s="5" t="n"/>
      <c r="D395" s="5" t="n"/>
      <c r="E395" s="5" t="n"/>
      <c r="F395" s="6" t="n"/>
      <c r="G395" s="6" t="n"/>
      <c r="H395" s="7" t="n"/>
      <c r="I395" s="8">
        <f>IF(N(H395)=0,"",ROUND((N(F395)+N(G395))*H395/(1+H395),2))</f>
        <v/>
      </c>
      <c r="J395" s="9">
        <f>IF(D395="","",IFERROR(VLOOKUP(D395,'Kategorien'!$A$5:$B$44,2,FALSE),"?"))</f>
        <v/>
      </c>
    </row>
    <row r="396">
      <c r="A396" s="4" t="n"/>
      <c r="B396" s="5" t="n"/>
      <c r="C396" s="5" t="n"/>
      <c r="D396" s="5" t="n"/>
      <c r="E396" s="5" t="n"/>
      <c r="F396" s="6" t="n"/>
      <c r="G396" s="6" t="n"/>
      <c r="H396" s="7" t="n"/>
      <c r="I396" s="8">
        <f>IF(N(H396)=0,"",ROUND((N(F396)+N(G396))*H396/(1+H396),2))</f>
        <v/>
      </c>
      <c r="J396" s="9">
        <f>IF(D396="","",IFERROR(VLOOKUP(D396,'Kategorien'!$A$5:$B$44,2,FALSE),"?"))</f>
        <v/>
      </c>
    </row>
    <row r="397">
      <c r="A397" s="4" t="n"/>
      <c r="B397" s="5" t="n"/>
      <c r="C397" s="5" t="n"/>
      <c r="D397" s="5" t="n"/>
      <c r="E397" s="5" t="n"/>
      <c r="F397" s="6" t="n"/>
      <c r="G397" s="6" t="n"/>
      <c r="H397" s="7" t="n"/>
      <c r="I397" s="8">
        <f>IF(N(H397)=0,"",ROUND((N(F397)+N(G397))*H397/(1+H397),2))</f>
        <v/>
      </c>
      <c r="J397" s="9">
        <f>IF(D397="","",IFERROR(VLOOKUP(D397,'Kategorien'!$A$5:$B$44,2,FALSE),"?"))</f>
        <v/>
      </c>
    </row>
    <row r="398">
      <c r="A398" s="4" t="n"/>
      <c r="B398" s="5" t="n"/>
      <c r="C398" s="5" t="n"/>
      <c r="D398" s="5" t="n"/>
      <c r="E398" s="5" t="n"/>
      <c r="F398" s="6" t="n"/>
      <c r="G398" s="6" t="n"/>
      <c r="H398" s="7" t="n"/>
      <c r="I398" s="8">
        <f>IF(N(H398)=0,"",ROUND((N(F398)+N(G398))*H398/(1+H398),2))</f>
        <v/>
      </c>
      <c r="J398" s="9">
        <f>IF(D398="","",IFERROR(VLOOKUP(D398,'Kategorien'!$A$5:$B$44,2,FALSE),"?"))</f>
        <v/>
      </c>
    </row>
    <row r="399">
      <c r="A399" s="4" t="n"/>
      <c r="B399" s="5" t="n"/>
      <c r="C399" s="5" t="n"/>
      <c r="D399" s="5" t="n"/>
      <c r="E399" s="5" t="n"/>
      <c r="F399" s="6" t="n"/>
      <c r="G399" s="6" t="n"/>
      <c r="H399" s="7" t="n"/>
      <c r="I399" s="8">
        <f>IF(N(H399)=0,"",ROUND((N(F399)+N(G399))*H399/(1+H399),2))</f>
        <v/>
      </c>
      <c r="J399" s="9">
        <f>IF(D399="","",IFERROR(VLOOKUP(D399,'Kategorien'!$A$5:$B$44,2,FALSE),"?"))</f>
        <v/>
      </c>
    </row>
    <row r="400">
      <c r="A400" s="4" t="n"/>
      <c r="B400" s="5" t="n"/>
      <c r="C400" s="5" t="n"/>
      <c r="D400" s="5" t="n"/>
      <c r="E400" s="5" t="n"/>
      <c r="F400" s="6" t="n"/>
      <c r="G400" s="6" t="n"/>
      <c r="H400" s="7" t="n"/>
      <c r="I400" s="8">
        <f>IF(N(H400)=0,"",ROUND((N(F400)+N(G400))*H400/(1+H400),2))</f>
        <v/>
      </c>
      <c r="J400" s="9">
        <f>IF(D400="","",IFERROR(VLOOKUP(D400,'Kategorien'!$A$5:$B$44,2,FALSE),"?"))</f>
        <v/>
      </c>
    </row>
    <row r="401">
      <c r="A401" s="4" t="n"/>
      <c r="B401" s="5" t="n"/>
      <c r="C401" s="5" t="n"/>
      <c r="D401" s="5" t="n"/>
      <c r="E401" s="5" t="n"/>
      <c r="F401" s="6" t="n"/>
      <c r="G401" s="6" t="n"/>
      <c r="H401" s="7" t="n"/>
      <c r="I401" s="8">
        <f>IF(N(H401)=0,"",ROUND((N(F401)+N(G401))*H401/(1+H401),2))</f>
        <v/>
      </c>
      <c r="J401" s="9">
        <f>IF(D401="","",IFERROR(VLOOKUP(D401,'Kategorien'!$A$5:$B$44,2,FALSE),"?"))</f>
        <v/>
      </c>
    </row>
    <row r="402">
      <c r="A402" s="4" t="n"/>
      <c r="B402" s="5" t="n"/>
      <c r="C402" s="5" t="n"/>
      <c r="D402" s="5" t="n"/>
      <c r="E402" s="5" t="n"/>
      <c r="F402" s="6" t="n"/>
      <c r="G402" s="6" t="n"/>
      <c r="H402" s="7" t="n"/>
      <c r="I402" s="8">
        <f>IF(N(H402)=0,"",ROUND((N(F402)+N(G402))*H402/(1+H402),2))</f>
        <v/>
      </c>
      <c r="J402" s="9">
        <f>IF(D402="","",IFERROR(VLOOKUP(D402,'Kategorien'!$A$5:$B$44,2,FALSE),"?"))</f>
        <v/>
      </c>
    </row>
    <row r="403">
      <c r="A403" s="4" t="n"/>
      <c r="B403" s="5" t="n"/>
      <c r="C403" s="5" t="n"/>
      <c r="D403" s="5" t="n"/>
      <c r="E403" s="5" t="n"/>
      <c r="F403" s="6" t="n"/>
      <c r="G403" s="6" t="n"/>
      <c r="H403" s="7" t="n"/>
      <c r="I403" s="8">
        <f>IF(N(H403)=0,"",ROUND((N(F403)+N(G403))*H403/(1+H403),2))</f>
        <v/>
      </c>
      <c r="J403" s="9">
        <f>IF(D403="","",IFERROR(VLOOKUP(D403,'Kategorien'!$A$5:$B$44,2,FALSE),"?"))</f>
        <v/>
      </c>
    </row>
    <row r="404">
      <c r="A404" s="4" t="n"/>
      <c r="B404" s="5" t="n"/>
      <c r="C404" s="5" t="n"/>
      <c r="D404" s="5" t="n"/>
      <c r="E404" s="5" t="n"/>
      <c r="F404" s="6" t="n"/>
      <c r="G404" s="6" t="n"/>
      <c r="H404" s="7" t="n"/>
      <c r="I404" s="8">
        <f>IF(N(H404)=0,"",ROUND((N(F404)+N(G404))*H404/(1+H404),2))</f>
        <v/>
      </c>
      <c r="J404" s="9">
        <f>IF(D404="","",IFERROR(VLOOKUP(D404,'Kategorien'!$A$5:$B$44,2,FALSE),"?"))</f>
        <v/>
      </c>
    </row>
    <row r="405">
      <c r="A405" s="4" t="n"/>
      <c r="B405" s="5" t="n"/>
      <c r="C405" s="5" t="n"/>
      <c r="D405" s="5" t="n"/>
      <c r="E405" s="5" t="n"/>
      <c r="F405" s="6" t="n"/>
      <c r="G405" s="6" t="n"/>
      <c r="H405" s="7" t="n"/>
      <c r="I405" s="8">
        <f>IF(N(H405)=0,"",ROUND((N(F405)+N(G405))*H405/(1+H405),2))</f>
        <v/>
      </c>
      <c r="J405" s="9">
        <f>IF(D405="","",IFERROR(VLOOKUP(D405,'Kategorien'!$A$5:$B$44,2,FALSE),"?"))</f>
        <v/>
      </c>
    </row>
    <row r="406">
      <c r="A406" s="4" t="n"/>
      <c r="B406" s="5" t="n"/>
      <c r="C406" s="5" t="n"/>
      <c r="D406" s="5" t="n"/>
      <c r="E406" s="5" t="n"/>
      <c r="F406" s="6" t="n"/>
      <c r="G406" s="6" t="n"/>
      <c r="H406" s="7" t="n"/>
      <c r="I406" s="8">
        <f>IF(N(H406)=0,"",ROUND((N(F406)+N(G406))*H406/(1+H406),2))</f>
        <v/>
      </c>
      <c r="J406" s="9">
        <f>IF(D406="","",IFERROR(VLOOKUP(D406,'Kategorien'!$A$5:$B$44,2,FALSE),"?"))</f>
        <v/>
      </c>
    </row>
    <row r="407">
      <c r="A407" s="4" t="n"/>
      <c r="B407" s="5" t="n"/>
      <c r="C407" s="5" t="n"/>
      <c r="D407" s="5" t="n"/>
      <c r="E407" s="5" t="n"/>
      <c r="F407" s="6" t="n"/>
      <c r="G407" s="6" t="n"/>
      <c r="H407" s="7" t="n"/>
      <c r="I407" s="8">
        <f>IF(N(H407)=0,"",ROUND((N(F407)+N(G407))*H407/(1+H407),2))</f>
        <v/>
      </c>
      <c r="J407" s="9">
        <f>IF(D407="","",IFERROR(VLOOKUP(D407,'Kategorien'!$A$5:$B$44,2,FALSE),"?"))</f>
        <v/>
      </c>
    </row>
    <row r="408">
      <c r="A408" s="4" t="n"/>
      <c r="B408" s="5" t="n"/>
      <c r="C408" s="5" t="n"/>
      <c r="D408" s="5" t="n"/>
      <c r="E408" s="5" t="n"/>
      <c r="F408" s="6" t="n"/>
      <c r="G408" s="6" t="n"/>
      <c r="H408" s="7" t="n"/>
      <c r="I408" s="8">
        <f>IF(N(H408)=0,"",ROUND((N(F408)+N(G408))*H408/(1+H408),2))</f>
        <v/>
      </c>
      <c r="J408" s="9">
        <f>IF(D408="","",IFERROR(VLOOKUP(D408,'Kategorien'!$A$5:$B$44,2,FALSE),"?"))</f>
        <v/>
      </c>
    </row>
    <row r="409">
      <c r="A409" s="4" t="n"/>
      <c r="B409" s="5" t="n"/>
      <c r="C409" s="5" t="n"/>
      <c r="D409" s="5" t="n"/>
      <c r="E409" s="5" t="n"/>
      <c r="F409" s="6" t="n"/>
      <c r="G409" s="6" t="n"/>
      <c r="H409" s="7" t="n"/>
      <c r="I409" s="8">
        <f>IF(N(H409)=0,"",ROUND((N(F409)+N(G409))*H409/(1+H409),2))</f>
        <v/>
      </c>
      <c r="J409" s="9">
        <f>IF(D409="","",IFERROR(VLOOKUP(D409,'Kategorien'!$A$5:$B$44,2,FALSE),"?"))</f>
        <v/>
      </c>
    </row>
    <row r="410">
      <c r="A410" s="4" t="n"/>
      <c r="B410" s="5" t="n"/>
      <c r="C410" s="5" t="n"/>
      <c r="D410" s="5" t="n"/>
      <c r="E410" s="5" t="n"/>
      <c r="F410" s="6" t="n"/>
      <c r="G410" s="6" t="n"/>
      <c r="H410" s="7" t="n"/>
      <c r="I410" s="8">
        <f>IF(N(H410)=0,"",ROUND((N(F410)+N(G410))*H410/(1+H410),2))</f>
        <v/>
      </c>
      <c r="J410" s="9">
        <f>IF(D410="","",IFERROR(VLOOKUP(D410,'Kategorien'!$A$5:$B$44,2,FALSE),"?"))</f>
        <v/>
      </c>
    </row>
    <row r="411">
      <c r="A411" s="4" t="n"/>
      <c r="B411" s="5" t="n"/>
      <c r="C411" s="5" t="n"/>
      <c r="D411" s="5" t="n"/>
      <c r="E411" s="5" t="n"/>
      <c r="F411" s="6" t="n"/>
      <c r="G411" s="6" t="n"/>
      <c r="H411" s="7" t="n"/>
      <c r="I411" s="8">
        <f>IF(N(H411)=0,"",ROUND((N(F411)+N(G411))*H411/(1+H411),2))</f>
        <v/>
      </c>
      <c r="J411" s="9">
        <f>IF(D411="","",IFERROR(VLOOKUP(D411,'Kategorien'!$A$5:$B$44,2,FALSE),"?"))</f>
        <v/>
      </c>
    </row>
    <row r="412">
      <c r="A412" s="4" t="n"/>
      <c r="B412" s="5" t="n"/>
      <c r="C412" s="5" t="n"/>
      <c r="D412" s="5" t="n"/>
      <c r="E412" s="5" t="n"/>
      <c r="F412" s="6" t="n"/>
      <c r="G412" s="6" t="n"/>
      <c r="H412" s="7" t="n"/>
      <c r="I412" s="8">
        <f>IF(N(H412)=0,"",ROUND((N(F412)+N(G412))*H412/(1+H412),2))</f>
        <v/>
      </c>
      <c r="J412" s="9">
        <f>IF(D412="","",IFERROR(VLOOKUP(D412,'Kategorien'!$A$5:$B$44,2,FALSE),"?"))</f>
        <v/>
      </c>
    </row>
    <row r="413">
      <c r="A413" s="4" t="n"/>
      <c r="B413" s="5" t="n"/>
      <c r="C413" s="5" t="n"/>
      <c r="D413" s="5" t="n"/>
      <c r="E413" s="5" t="n"/>
      <c r="F413" s="6" t="n"/>
      <c r="G413" s="6" t="n"/>
      <c r="H413" s="7" t="n"/>
      <c r="I413" s="8">
        <f>IF(N(H413)=0,"",ROUND((N(F413)+N(G413))*H413/(1+H413),2))</f>
        <v/>
      </c>
      <c r="J413" s="9">
        <f>IF(D413="","",IFERROR(VLOOKUP(D413,'Kategorien'!$A$5:$B$44,2,FALSE),"?"))</f>
        <v/>
      </c>
    </row>
    <row r="414">
      <c r="A414" s="4" t="n"/>
      <c r="B414" s="5" t="n"/>
      <c r="C414" s="5" t="n"/>
      <c r="D414" s="5" t="n"/>
      <c r="E414" s="5" t="n"/>
      <c r="F414" s="6" t="n"/>
      <c r="G414" s="6" t="n"/>
      <c r="H414" s="7" t="n"/>
      <c r="I414" s="8">
        <f>IF(N(H414)=0,"",ROUND((N(F414)+N(G414))*H414/(1+H414),2))</f>
        <v/>
      </c>
      <c r="J414" s="9">
        <f>IF(D414="","",IFERROR(VLOOKUP(D414,'Kategorien'!$A$5:$B$44,2,FALSE),"?"))</f>
        <v/>
      </c>
    </row>
    <row r="415">
      <c r="A415" s="4" t="n"/>
      <c r="B415" s="5" t="n"/>
      <c r="C415" s="5" t="n"/>
      <c r="D415" s="5" t="n"/>
      <c r="E415" s="5" t="n"/>
      <c r="F415" s="6" t="n"/>
      <c r="G415" s="6" t="n"/>
      <c r="H415" s="7" t="n"/>
      <c r="I415" s="8">
        <f>IF(N(H415)=0,"",ROUND((N(F415)+N(G415))*H415/(1+H415),2))</f>
        <v/>
      </c>
      <c r="J415" s="9">
        <f>IF(D415="","",IFERROR(VLOOKUP(D415,'Kategorien'!$A$5:$B$44,2,FALSE),"?"))</f>
        <v/>
      </c>
    </row>
    <row r="416">
      <c r="A416" s="4" t="n"/>
      <c r="B416" s="5" t="n"/>
      <c r="C416" s="5" t="n"/>
      <c r="D416" s="5" t="n"/>
      <c r="E416" s="5" t="n"/>
      <c r="F416" s="6" t="n"/>
      <c r="G416" s="6" t="n"/>
      <c r="H416" s="7" t="n"/>
      <c r="I416" s="8">
        <f>IF(N(H416)=0,"",ROUND((N(F416)+N(G416))*H416/(1+H416),2))</f>
        <v/>
      </c>
      <c r="J416" s="9">
        <f>IF(D416="","",IFERROR(VLOOKUP(D416,'Kategorien'!$A$5:$B$44,2,FALSE),"?"))</f>
        <v/>
      </c>
    </row>
    <row r="417">
      <c r="A417" s="4" t="n"/>
      <c r="B417" s="5" t="n"/>
      <c r="C417" s="5" t="n"/>
      <c r="D417" s="5" t="n"/>
      <c r="E417" s="5" t="n"/>
      <c r="F417" s="6" t="n"/>
      <c r="G417" s="6" t="n"/>
      <c r="H417" s="7" t="n"/>
      <c r="I417" s="8">
        <f>IF(N(H417)=0,"",ROUND((N(F417)+N(G417))*H417/(1+H417),2))</f>
        <v/>
      </c>
      <c r="J417" s="9">
        <f>IF(D417="","",IFERROR(VLOOKUP(D417,'Kategorien'!$A$5:$B$44,2,FALSE),"?"))</f>
        <v/>
      </c>
    </row>
    <row r="418">
      <c r="A418" s="4" t="n"/>
      <c r="B418" s="5" t="n"/>
      <c r="C418" s="5" t="n"/>
      <c r="D418" s="5" t="n"/>
      <c r="E418" s="5" t="n"/>
      <c r="F418" s="6" t="n"/>
      <c r="G418" s="6" t="n"/>
      <c r="H418" s="7" t="n"/>
      <c r="I418" s="8">
        <f>IF(N(H418)=0,"",ROUND((N(F418)+N(G418))*H418/(1+H418),2))</f>
        <v/>
      </c>
      <c r="J418" s="9">
        <f>IF(D418="","",IFERROR(VLOOKUP(D418,'Kategorien'!$A$5:$B$44,2,FALSE),"?"))</f>
        <v/>
      </c>
    </row>
    <row r="419">
      <c r="A419" s="4" t="n"/>
      <c r="B419" s="5" t="n"/>
      <c r="C419" s="5" t="n"/>
      <c r="D419" s="5" t="n"/>
      <c r="E419" s="5" t="n"/>
      <c r="F419" s="6" t="n"/>
      <c r="G419" s="6" t="n"/>
      <c r="H419" s="7" t="n"/>
      <c r="I419" s="8">
        <f>IF(N(H419)=0,"",ROUND((N(F419)+N(G419))*H419/(1+H419),2))</f>
        <v/>
      </c>
      <c r="J419" s="9">
        <f>IF(D419="","",IFERROR(VLOOKUP(D419,'Kategorien'!$A$5:$B$44,2,FALSE),"?"))</f>
        <v/>
      </c>
    </row>
    <row r="420">
      <c r="A420" s="4" t="n"/>
      <c r="B420" s="5" t="n"/>
      <c r="C420" s="5" t="n"/>
      <c r="D420" s="5" t="n"/>
      <c r="E420" s="5" t="n"/>
      <c r="F420" s="6" t="n"/>
      <c r="G420" s="6" t="n"/>
      <c r="H420" s="7" t="n"/>
      <c r="I420" s="8">
        <f>IF(N(H420)=0,"",ROUND((N(F420)+N(G420))*H420/(1+H420),2))</f>
        <v/>
      </c>
      <c r="J420" s="9">
        <f>IF(D420="","",IFERROR(VLOOKUP(D420,'Kategorien'!$A$5:$B$44,2,FALSE),"?"))</f>
        <v/>
      </c>
    </row>
    <row r="421">
      <c r="A421" s="4" t="n"/>
      <c r="B421" s="5" t="n"/>
      <c r="C421" s="5" t="n"/>
      <c r="D421" s="5" t="n"/>
      <c r="E421" s="5" t="n"/>
      <c r="F421" s="6" t="n"/>
      <c r="G421" s="6" t="n"/>
      <c r="H421" s="7" t="n"/>
      <c r="I421" s="8">
        <f>IF(N(H421)=0,"",ROUND((N(F421)+N(G421))*H421/(1+H421),2))</f>
        <v/>
      </c>
      <c r="J421" s="9">
        <f>IF(D421="","",IFERROR(VLOOKUP(D421,'Kategorien'!$A$5:$B$44,2,FALSE),"?"))</f>
        <v/>
      </c>
    </row>
    <row r="422">
      <c r="A422" s="4" t="n"/>
      <c r="B422" s="5" t="n"/>
      <c r="C422" s="5" t="n"/>
      <c r="D422" s="5" t="n"/>
      <c r="E422" s="5" t="n"/>
      <c r="F422" s="6" t="n"/>
      <c r="G422" s="6" t="n"/>
      <c r="H422" s="7" t="n"/>
      <c r="I422" s="8">
        <f>IF(N(H422)=0,"",ROUND((N(F422)+N(G422))*H422/(1+H422),2))</f>
        <v/>
      </c>
      <c r="J422" s="9">
        <f>IF(D422="","",IFERROR(VLOOKUP(D422,'Kategorien'!$A$5:$B$44,2,FALSE),"?"))</f>
        <v/>
      </c>
    </row>
    <row r="423">
      <c r="A423" s="4" t="n"/>
      <c r="B423" s="5" t="n"/>
      <c r="C423" s="5" t="n"/>
      <c r="D423" s="5" t="n"/>
      <c r="E423" s="5" t="n"/>
      <c r="F423" s="6" t="n"/>
      <c r="G423" s="6" t="n"/>
      <c r="H423" s="7" t="n"/>
      <c r="I423" s="8">
        <f>IF(N(H423)=0,"",ROUND((N(F423)+N(G423))*H423/(1+H423),2))</f>
        <v/>
      </c>
      <c r="J423" s="9">
        <f>IF(D423="","",IFERROR(VLOOKUP(D423,'Kategorien'!$A$5:$B$44,2,FALSE),"?"))</f>
        <v/>
      </c>
    </row>
    <row r="424">
      <c r="A424" s="4" t="n"/>
      <c r="B424" s="5" t="n"/>
      <c r="C424" s="5" t="n"/>
      <c r="D424" s="5" t="n"/>
      <c r="E424" s="5" t="n"/>
      <c r="F424" s="6" t="n"/>
      <c r="G424" s="6" t="n"/>
      <c r="H424" s="7" t="n"/>
      <c r="I424" s="8">
        <f>IF(N(H424)=0,"",ROUND((N(F424)+N(G424))*H424/(1+H424),2))</f>
        <v/>
      </c>
      <c r="J424" s="9">
        <f>IF(D424="","",IFERROR(VLOOKUP(D424,'Kategorien'!$A$5:$B$44,2,FALSE),"?"))</f>
        <v/>
      </c>
    </row>
    <row r="425">
      <c r="A425" s="4" t="n"/>
      <c r="B425" s="5" t="n"/>
      <c r="C425" s="5" t="n"/>
      <c r="D425" s="5" t="n"/>
      <c r="E425" s="5" t="n"/>
      <c r="F425" s="6" t="n"/>
      <c r="G425" s="6" t="n"/>
      <c r="H425" s="7" t="n"/>
      <c r="I425" s="8">
        <f>IF(N(H425)=0,"",ROUND((N(F425)+N(G425))*H425/(1+H425),2))</f>
        <v/>
      </c>
      <c r="J425" s="9">
        <f>IF(D425="","",IFERROR(VLOOKUP(D425,'Kategorien'!$A$5:$B$44,2,FALSE),"?"))</f>
        <v/>
      </c>
    </row>
    <row r="426">
      <c r="A426" s="4" t="n"/>
      <c r="B426" s="5" t="n"/>
      <c r="C426" s="5" t="n"/>
      <c r="D426" s="5" t="n"/>
      <c r="E426" s="5" t="n"/>
      <c r="F426" s="6" t="n"/>
      <c r="G426" s="6" t="n"/>
      <c r="H426" s="7" t="n"/>
      <c r="I426" s="8">
        <f>IF(N(H426)=0,"",ROUND((N(F426)+N(G426))*H426/(1+H426),2))</f>
        <v/>
      </c>
      <c r="J426" s="9">
        <f>IF(D426="","",IFERROR(VLOOKUP(D426,'Kategorien'!$A$5:$B$44,2,FALSE),"?"))</f>
        <v/>
      </c>
    </row>
    <row r="427">
      <c r="A427" s="4" t="n"/>
      <c r="B427" s="5" t="n"/>
      <c r="C427" s="5" t="n"/>
      <c r="D427" s="5" t="n"/>
      <c r="E427" s="5" t="n"/>
      <c r="F427" s="6" t="n"/>
      <c r="G427" s="6" t="n"/>
      <c r="H427" s="7" t="n"/>
      <c r="I427" s="8">
        <f>IF(N(H427)=0,"",ROUND((N(F427)+N(G427))*H427/(1+H427),2))</f>
        <v/>
      </c>
      <c r="J427" s="9">
        <f>IF(D427="","",IFERROR(VLOOKUP(D427,'Kategorien'!$A$5:$B$44,2,FALSE),"?"))</f>
        <v/>
      </c>
    </row>
    <row r="428">
      <c r="A428" s="4" t="n"/>
      <c r="B428" s="5" t="n"/>
      <c r="C428" s="5" t="n"/>
      <c r="D428" s="5" t="n"/>
      <c r="E428" s="5" t="n"/>
      <c r="F428" s="6" t="n"/>
      <c r="G428" s="6" t="n"/>
      <c r="H428" s="7" t="n"/>
      <c r="I428" s="8">
        <f>IF(N(H428)=0,"",ROUND((N(F428)+N(G428))*H428/(1+H428),2))</f>
        <v/>
      </c>
      <c r="J428" s="9">
        <f>IF(D428="","",IFERROR(VLOOKUP(D428,'Kategorien'!$A$5:$B$44,2,FALSE),"?"))</f>
        <v/>
      </c>
    </row>
    <row r="429">
      <c r="A429" s="4" t="n"/>
      <c r="B429" s="5" t="n"/>
      <c r="C429" s="5" t="n"/>
      <c r="D429" s="5" t="n"/>
      <c r="E429" s="5" t="n"/>
      <c r="F429" s="6" t="n"/>
      <c r="G429" s="6" t="n"/>
      <c r="H429" s="7" t="n"/>
      <c r="I429" s="8">
        <f>IF(N(H429)=0,"",ROUND((N(F429)+N(G429))*H429/(1+H429),2))</f>
        <v/>
      </c>
      <c r="J429" s="9">
        <f>IF(D429="","",IFERROR(VLOOKUP(D429,'Kategorien'!$A$5:$B$44,2,FALSE),"?"))</f>
        <v/>
      </c>
    </row>
    <row r="430">
      <c r="A430" s="4" t="n"/>
      <c r="B430" s="5" t="n"/>
      <c r="C430" s="5" t="n"/>
      <c r="D430" s="5" t="n"/>
      <c r="E430" s="5" t="n"/>
      <c r="F430" s="6" t="n"/>
      <c r="G430" s="6" t="n"/>
      <c r="H430" s="7" t="n"/>
      <c r="I430" s="8">
        <f>IF(N(H430)=0,"",ROUND((N(F430)+N(G430))*H430/(1+H430),2))</f>
        <v/>
      </c>
      <c r="J430" s="9">
        <f>IF(D430="","",IFERROR(VLOOKUP(D430,'Kategorien'!$A$5:$B$44,2,FALSE),"?"))</f>
        <v/>
      </c>
    </row>
    <row r="431">
      <c r="A431" s="4" t="n"/>
      <c r="B431" s="5" t="n"/>
      <c r="C431" s="5" t="n"/>
      <c r="D431" s="5" t="n"/>
      <c r="E431" s="5" t="n"/>
      <c r="F431" s="6" t="n"/>
      <c r="G431" s="6" t="n"/>
      <c r="H431" s="7" t="n"/>
      <c r="I431" s="8">
        <f>IF(N(H431)=0,"",ROUND((N(F431)+N(G431))*H431/(1+H431),2))</f>
        <v/>
      </c>
      <c r="J431" s="9">
        <f>IF(D431="","",IFERROR(VLOOKUP(D431,'Kategorien'!$A$5:$B$44,2,FALSE),"?"))</f>
        <v/>
      </c>
    </row>
    <row r="432">
      <c r="A432" s="4" t="n"/>
      <c r="B432" s="5" t="n"/>
      <c r="C432" s="5" t="n"/>
      <c r="D432" s="5" t="n"/>
      <c r="E432" s="5" t="n"/>
      <c r="F432" s="6" t="n"/>
      <c r="G432" s="6" t="n"/>
      <c r="H432" s="7" t="n"/>
      <c r="I432" s="8">
        <f>IF(N(H432)=0,"",ROUND((N(F432)+N(G432))*H432/(1+H432),2))</f>
        <v/>
      </c>
      <c r="J432" s="9">
        <f>IF(D432="","",IFERROR(VLOOKUP(D432,'Kategorien'!$A$5:$B$44,2,FALSE),"?"))</f>
        <v/>
      </c>
    </row>
    <row r="433">
      <c r="A433" s="4" t="n"/>
      <c r="B433" s="5" t="n"/>
      <c r="C433" s="5" t="n"/>
      <c r="D433" s="5" t="n"/>
      <c r="E433" s="5" t="n"/>
      <c r="F433" s="6" t="n"/>
      <c r="G433" s="6" t="n"/>
      <c r="H433" s="7" t="n"/>
      <c r="I433" s="8">
        <f>IF(N(H433)=0,"",ROUND((N(F433)+N(G433))*H433/(1+H433),2))</f>
        <v/>
      </c>
      <c r="J433" s="9">
        <f>IF(D433="","",IFERROR(VLOOKUP(D433,'Kategorien'!$A$5:$B$44,2,FALSE),"?"))</f>
        <v/>
      </c>
    </row>
    <row r="434">
      <c r="A434" s="4" t="n"/>
      <c r="B434" s="5" t="n"/>
      <c r="C434" s="5" t="n"/>
      <c r="D434" s="5" t="n"/>
      <c r="E434" s="5" t="n"/>
      <c r="F434" s="6" t="n"/>
      <c r="G434" s="6" t="n"/>
      <c r="H434" s="7" t="n"/>
      <c r="I434" s="8">
        <f>IF(N(H434)=0,"",ROUND((N(F434)+N(G434))*H434/(1+H434),2))</f>
        <v/>
      </c>
      <c r="J434" s="9">
        <f>IF(D434="","",IFERROR(VLOOKUP(D434,'Kategorien'!$A$5:$B$44,2,FALSE),"?"))</f>
        <v/>
      </c>
    </row>
    <row r="435">
      <c r="A435" s="4" t="n"/>
      <c r="B435" s="5" t="n"/>
      <c r="C435" s="5" t="n"/>
      <c r="D435" s="5" t="n"/>
      <c r="E435" s="5" t="n"/>
      <c r="F435" s="6" t="n"/>
      <c r="G435" s="6" t="n"/>
      <c r="H435" s="7" t="n"/>
      <c r="I435" s="8">
        <f>IF(N(H435)=0,"",ROUND((N(F435)+N(G435))*H435/(1+H435),2))</f>
        <v/>
      </c>
      <c r="J435" s="9">
        <f>IF(D435="","",IFERROR(VLOOKUP(D435,'Kategorien'!$A$5:$B$44,2,FALSE),"?"))</f>
        <v/>
      </c>
    </row>
    <row r="436">
      <c r="A436" s="4" t="n"/>
      <c r="B436" s="5" t="n"/>
      <c r="C436" s="5" t="n"/>
      <c r="D436" s="5" t="n"/>
      <c r="E436" s="5" t="n"/>
      <c r="F436" s="6" t="n"/>
      <c r="G436" s="6" t="n"/>
      <c r="H436" s="7" t="n"/>
      <c r="I436" s="8">
        <f>IF(N(H436)=0,"",ROUND((N(F436)+N(G436))*H436/(1+H436),2))</f>
        <v/>
      </c>
      <c r="J436" s="9">
        <f>IF(D436="","",IFERROR(VLOOKUP(D436,'Kategorien'!$A$5:$B$44,2,FALSE),"?"))</f>
        <v/>
      </c>
    </row>
    <row r="437">
      <c r="A437" s="4" t="n"/>
      <c r="B437" s="5" t="n"/>
      <c r="C437" s="5" t="n"/>
      <c r="D437" s="5" t="n"/>
      <c r="E437" s="5" t="n"/>
      <c r="F437" s="6" t="n"/>
      <c r="G437" s="6" t="n"/>
      <c r="H437" s="7" t="n"/>
      <c r="I437" s="8">
        <f>IF(N(H437)=0,"",ROUND((N(F437)+N(G437))*H437/(1+H437),2))</f>
        <v/>
      </c>
      <c r="J437" s="9">
        <f>IF(D437="","",IFERROR(VLOOKUP(D437,'Kategorien'!$A$5:$B$44,2,FALSE),"?"))</f>
        <v/>
      </c>
    </row>
    <row r="438">
      <c r="A438" s="4" t="n"/>
      <c r="B438" s="5" t="n"/>
      <c r="C438" s="5" t="n"/>
      <c r="D438" s="5" t="n"/>
      <c r="E438" s="5" t="n"/>
      <c r="F438" s="6" t="n"/>
      <c r="G438" s="6" t="n"/>
      <c r="H438" s="7" t="n"/>
      <c r="I438" s="8">
        <f>IF(N(H438)=0,"",ROUND((N(F438)+N(G438))*H438/(1+H438),2))</f>
        <v/>
      </c>
      <c r="J438" s="9">
        <f>IF(D438="","",IFERROR(VLOOKUP(D438,'Kategorien'!$A$5:$B$44,2,FALSE),"?"))</f>
        <v/>
      </c>
    </row>
    <row r="439">
      <c r="A439" s="4" t="n"/>
      <c r="B439" s="5" t="n"/>
      <c r="C439" s="5" t="n"/>
      <c r="D439" s="5" t="n"/>
      <c r="E439" s="5" t="n"/>
      <c r="F439" s="6" t="n"/>
      <c r="G439" s="6" t="n"/>
      <c r="H439" s="7" t="n"/>
      <c r="I439" s="8">
        <f>IF(N(H439)=0,"",ROUND((N(F439)+N(G439))*H439/(1+H439),2))</f>
        <v/>
      </c>
      <c r="J439" s="9">
        <f>IF(D439="","",IFERROR(VLOOKUP(D439,'Kategorien'!$A$5:$B$44,2,FALSE),"?"))</f>
        <v/>
      </c>
    </row>
    <row r="440">
      <c r="A440" s="4" t="n"/>
      <c r="B440" s="5" t="n"/>
      <c r="C440" s="5" t="n"/>
      <c r="D440" s="5" t="n"/>
      <c r="E440" s="5" t="n"/>
      <c r="F440" s="6" t="n"/>
      <c r="G440" s="6" t="n"/>
      <c r="H440" s="7" t="n"/>
      <c r="I440" s="8">
        <f>IF(N(H440)=0,"",ROUND((N(F440)+N(G440))*H440/(1+H440),2))</f>
        <v/>
      </c>
      <c r="J440" s="9">
        <f>IF(D440="","",IFERROR(VLOOKUP(D440,'Kategorien'!$A$5:$B$44,2,FALSE),"?"))</f>
        <v/>
      </c>
    </row>
    <row r="441">
      <c r="A441" s="4" t="n"/>
      <c r="B441" s="5" t="n"/>
      <c r="C441" s="5" t="n"/>
      <c r="D441" s="5" t="n"/>
      <c r="E441" s="5" t="n"/>
      <c r="F441" s="6" t="n"/>
      <c r="G441" s="6" t="n"/>
      <c r="H441" s="7" t="n"/>
      <c r="I441" s="8">
        <f>IF(N(H441)=0,"",ROUND((N(F441)+N(G441))*H441/(1+H441),2))</f>
        <v/>
      </c>
      <c r="J441" s="9">
        <f>IF(D441="","",IFERROR(VLOOKUP(D441,'Kategorien'!$A$5:$B$44,2,FALSE),"?"))</f>
        <v/>
      </c>
    </row>
    <row r="442">
      <c r="A442" s="4" t="n"/>
      <c r="B442" s="5" t="n"/>
      <c r="C442" s="5" t="n"/>
      <c r="D442" s="5" t="n"/>
      <c r="E442" s="5" t="n"/>
      <c r="F442" s="6" t="n"/>
      <c r="G442" s="6" t="n"/>
      <c r="H442" s="7" t="n"/>
      <c r="I442" s="8">
        <f>IF(N(H442)=0,"",ROUND((N(F442)+N(G442))*H442/(1+H442),2))</f>
        <v/>
      </c>
      <c r="J442" s="9">
        <f>IF(D442="","",IFERROR(VLOOKUP(D442,'Kategorien'!$A$5:$B$44,2,FALSE),"?"))</f>
        <v/>
      </c>
    </row>
    <row r="443">
      <c r="A443" s="4" t="n"/>
      <c r="B443" s="5" t="n"/>
      <c r="C443" s="5" t="n"/>
      <c r="D443" s="5" t="n"/>
      <c r="E443" s="5" t="n"/>
      <c r="F443" s="6" t="n"/>
      <c r="G443" s="6" t="n"/>
      <c r="H443" s="7" t="n"/>
      <c r="I443" s="8">
        <f>IF(N(H443)=0,"",ROUND((N(F443)+N(G443))*H443/(1+H443),2))</f>
        <v/>
      </c>
      <c r="J443" s="9">
        <f>IF(D443="","",IFERROR(VLOOKUP(D443,'Kategorien'!$A$5:$B$44,2,FALSE),"?"))</f>
        <v/>
      </c>
    </row>
    <row r="444">
      <c r="A444" s="4" t="n"/>
      <c r="B444" s="5" t="n"/>
      <c r="C444" s="5" t="n"/>
      <c r="D444" s="5" t="n"/>
      <c r="E444" s="5" t="n"/>
      <c r="F444" s="6" t="n"/>
      <c r="G444" s="6" t="n"/>
      <c r="H444" s="7" t="n"/>
      <c r="I444" s="8">
        <f>IF(N(H444)=0,"",ROUND((N(F444)+N(G444))*H444/(1+H444),2))</f>
        <v/>
      </c>
      <c r="J444" s="9">
        <f>IF(D444="","",IFERROR(VLOOKUP(D444,'Kategorien'!$A$5:$B$44,2,FALSE),"?"))</f>
        <v/>
      </c>
    </row>
    <row r="445">
      <c r="A445" s="4" t="n"/>
      <c r="B445" s="5" t="n"/>
      <c r="C445" s="5" t="n"/>
      <c r="D445" s="5" t="n"/>
      <c r="E445" s="5" t="n"/>
      <c r="F445" s="6" t="n"/>
      <c r="G445" s="6" t="n"/>
      <c r="H445" s="7" t="n"/>
      <c r="I445" s="8">
        <f>IF(N(H445)=0,"",ROUND((N(F445)+N(G445))*H445/(1+H445),2))</f>
        <v/>
      </c>
      <c r="J445" s="9">
        <f>IF(D445="","",IFERROR(VLOOKUP(D445,'Kategorien'!$A$5:$B$44,2,FALSE),"?"))</f>
        <v/>
      </c>
    </row>
    <row r="446">
      <c r="A446" s="4" t="n"/>
      <c r="B446" s="5" t="n"/>
      <c r="C446" s="5" t="n"/>
      <c r="D446" s="5" t="n"/>
      <c r="E446" s="5" t="n"/>
      <c r="F446" s="6" t="n"/>
      <c r="G446" s="6" t="n"/>
      <c r="H446" s="7" t="n"/>
      <c r="I446" s="8">
        <f>IF(N(H446)=0,"",ROUND((N(F446)+N(G446))*H446/(1+H446),2))</f>
        <v/>
      </c>
      <c r="J446" s="9">
        <f>IF(D446="","",IFERROR(VLOOKUP(D446,'Kategorien'!$A$5:$B$44,2,FALSE),"?"))</f>
        <v/>
      </c>
    </row>
    <row r="447">
      <c r="A447" s="4" t="n"/>
      <c r="B447" s="5" t="n"/>
      <c r="C447" s="5" t="n"/>
      <c r="D447" s="5" t="n"/>
      <c r="E447" s="5" t="n"/>
      <c r="F447" s="6" t="n"/>
      <c r="G447" s="6" t="n"/>
      <c r="H447" s="7" t="n"/>
      <c r="I447" s="8">
        <f>IF(N(H447)=0,"",ROUND((N(F447)+N(G447))*H447/(1+H447),2))</f>
        <v/>
      </c>
      <c r="J447" s="9">
        <f>IF(D447="","",IFERROR(VLOOKUP(D447,'Kategorien'!$A$5:$B$44,2,FALSE),"?"))</f>
        <v/>
      </c>
    </row>
    <row r="448">
      <c r="A448" s="4" t="n"/>
      <c r="B448" s="5" t="n"/>
      <c r="C448" s="5" t="n"/>
      <c r="D448" s="5" t="n"/>
      <c r="E448" s="5" t="n"/>
      <c r="F448" s="6" t="n"/>
      <c r="G448" s="6" t="n"/>
      <c r="H448" s="7" t="n"/>
      <c r="I448" s="8">
        <f>IF(N(H448)=0,"",ROUND((N(F448)+N(G448))*H448/(1+H448),2))</f>
        <v/>
      </c>
      <c r="J448" s="9">
        <f>IF(D448="","",IFERROR(VLOOKUP(D448,'Kategorien'!$A$5:$B$44,2,FALSE),"?"))</f>
        <v/>
      </c>
    </row>
    <row r="449">
      <c r="A449" s="4" t="n"/>
      <c r="B449" s="5" t="n"/>
      <c r="C449" s="5" t="n"/>
      <c r="D449" s="5" t="n"/>
      <c r="E449" s="5" t="n"/>
      <c r="F449" s="6" t="n"/>
      <c r="G449" s="6" t="n"/>
      <c r="H449" s="7" t="n"/>
      <c r="I449" s="8">
        <f>IF(N(H449)=0,"",ROUND((N(F449)+N(G449))*H449/(1+H449),2))</f>
        <v/>
      </c>
      <c r="J449" s="9">
        <f>IF(D449="","",IFERROR(VLOOKUP(D449,'Kategorien'!$A$5:$B$44,2,FALSE),"?"))</f>
        <v/>
      </c>
    </row>
    <row r="450">
      <c r="A450" s="4" t="n"/>
      <c r="B450" s="5" t="n"/>
      <c r="C450" s="5" t="n"/>
      <c r="D450" s="5" t="n"/>
      <c r="E450" s="5" t="n"/>
      <c r="F450" s="6" t="n"/>
      <c r="G450" s="6" t="n"/>
      <c r="H450" s="7" t="n"/>
      <c r="I450" s="8">
        <f>IF(N(H450)=0,"",ROUND((N(F450)+N(G450))*H450/(1+H450),2))</f>
        <v/>
      </c>
      <c r="J450" s="9">
        <f>IF(D450="","",IFERROR(VLOOKUP(D450,'Kategorien'!$A$5:$B$44,2,FALSE),"?"))</f>
        <v/>
      </c>
    </row>
    <row r="451">
      <c r="A451" s="4" t="n"/>
      <c r="B451" s="5" t="n"/>
      <c r="C451" s="5" t="n"/>
      <c r="D451" s="5" t="n"/>
      <c r="E451" s="5" t="n"/>
      <c r="F451" s="6" t="n"/>
      <c r="G451" s="6" t="n"/>
      <c r="H451" s="7" t="n"/>
      <c r="I451" s="8">
        <f>IF(N(H451)=0,"",ROUND((N(F451)+N(G451))*H451/(1+H451),2))</f>
        <v/>
      </c>
      <c r="J451" s="9">
        <f>IF(D451="","",IFERROR(VLOOKUP(D451,'Kategorien'!$A$5:$B$44,2,FALSE),"?"))</f>
        <v/>
      </c>
    </row>
    <row r="452">
      <c r="A452" s="4" t="n"/>
      <c r="B452" s="5" t="n"/>
      <c r="C452" s="5" t="n"/>
      <c r="D452" s="5" t="n"/>
      <c r="E452" s="5" t="n"/>
      <c r="F452" s="6" t="n"/>
      <c r="G452" s="6" t="n"/>
      <c r="H452" s="7" t="n"/>
      <c r="I452" s="8">
        <f>IF(N(H452)=0,"",ROUND((N(F452)+N(G452))*H452/(1+H452),2))</f>
        <v/>
      </c>
      <c r="J452" s="9">
        <f>IF(D452="","",IFERROR(VLOOKUP(D452,'Kategorien'!$A$5:$B$44,2,FALSE),"?"))</f>
        <v/>
      </c>
    </row>
    <row r="453">
      <c r="A453" s="4" t="n"/>
      <c r="B453" s="5" t="n"/>
      <c r="C453" s="5" t="n"/>
      <c r="D453" s="5" t="n"/>
      <c r="E453" s="5" t="n"/>
      <c r="F453" s="6" t="n"/>
      <c r="G453" s="6" t="n"/>
      <c r="H453" s="7" t="n"/>
      <c r="I453" s="8">
        <f>IF(N(H453)=0,"",ROUND((N(F453)+N(G453))*H453/(1+H453),2))</f>
        <v/>
      </c>
      <c r="J453" s="9">
        <f>IF(D453="","",IFERROR(VLOOKUP(D453,'Kategorien'!$A$5:$B$44,2,FALSE),"?"))</f>
        <v/>
      </c>
    </row>
    <row r="454">
      <c r="A454" s="4" t="n"/>
      <c r="B454" s="5" t="n"/>
      <c r="C454" s="5" t="n"/>
      <c r="D454" s="5" t="n"/>
      <c r="E454" s="5" t="n"/>
      <c r="F454" s="6" t="n"/>
      <c r="G454" s="6" t="n"/>
      <c r="H454" s="7" t="n"/>
      <c r="I454" s="8">
        <f>IF(N(H454)=0,"",ROUND((N(F454)+N(G454))*H454/(1+H454),2))</f>
        <v/>
      </c>
      <c r="J454" s="9">
        <f>IF(D454="","",IFERROR(VLOOKUP(D454,'Kategorien'!$A$5:$B$44,2,FALSE),"?"))</f>
        <v/>
      </c>
    </row>
    <row r="455">
      <c r="A455" s="4" t="n"/>
      <c r="B455" s="5" t="n"/>
      <c r="C455" s="5" t="n"/>
      <c r="D455" s="5" t="n"/>
      <c r="E455" s="5" t="n"/>
      <c r="F455" s="6" t="n"/>
      <c r="G455" s="6" t="n"/>
      <c r="H455" s="7" t="n"/>
      <c r="I455" s="8">
        <f>IF(N(H455)=0,"",ROUND((N(F455)+N(G455))*H455/(1+H455),2))</f>
        <v/>
      </c>
      <c r="J455" s="9">
        <f>IF(D455="","",IFERROR(VLOOKUP(D455,'Kategorien'!$A$5:$B$44,2,FALSE),"?"))</f>
        <v/>
      </c>
    </row>
    <row r="456">
      <c r="A456" s="4" t="n"/>
      <c r="B456" s="5" t="n"/>
      <c r="C456" s="5" t="n"/>
      <c r="D456" s="5" t="n"/>
      <c r="E456" s="5" t="n"/>
      <c r="F456" s="6" t="n"/>
      <c r="G456" s="6" t="n"/>
      <c r="H456" s="7" t="n"/>
      <c r="I456" s="8">
        <f>IF(N(H456)=0,"",ROUND((N(F456)+N(G456))*H456/(1+H456),2))</f>
        <v/>
      </c>
      <c r="J456" s="9">
        <f>IF(D456="","",IFERROR(VLOOKUP(D456,'Kategorien'!$A$5:$B$44,2,FALSE),"?"))</f>
        <v/>
      </c>
    </row>
    <row r="457">
      <c r="A457" s="4" t="n"/>
      <c r="B457" s="5" t="n"/>
      <c r="C457" s="5" t="n"/>
      <c r="D457" s="5" t="n"/>
      <c r="E457" s="5" t="n"/>
      <c r="F457" s="6" t="n"/>
      <c r="G457" s="6" t="n"/>
      <c r="H457" s="7" t="n"/>
      <c r="I457" s="8">
        <f>IF(N(H457)=0,"",ROUND((N(F457)+N(G457))*H457/(1+H457),2))</f>
        <v/>
      </c>
      <c r="J457" s="9">
        <f>IF(D457="","",IFERROR(VLOOKUP(D457,'Kategorien'!$A$5:$B$44,2,FALSE),"?"))</f>
        <v/>
      </c>
    </row>
    <row r="458">
      <c r="A458" s="4" t="n"/>
      <c r="B458" s="5" t="n"/>
      <c r="C458" s="5" t="n"/>
      <c r="D458" s="5" t="n"/>
      <c r="E458" s="5" t="n"/>
      <c r="F458" s="6" t="n"/>
      <c r="G458" s="6" t="n"/>
      <c r="H458" s="7" t="n"/>
      <c r="I458" s="8">
        <f>IF(N(H458)=0,"",ROUND((N(F458)+N(G458))*H458/(1+H458),2))</f>
        <v/>
      </c>
      <c r="J458" s="9">
        <f>IF(D458="","",IFERROR(VLOOKUP(D458,'Kategorien'!$A$5:$B$44,2,FALSE),"?"))</f>
        <v/>
      </c>
    </row>
    <row r="459">
      <c r="A459" s="4" t="n"/>
      <c r="B459" s="5" t="n"/>
      <c r="C459" s="5" t="n"/>
      <c r="D459" s="5" t="n"/>
      <c r="E459" s="5" t="n"/>
      <c r="F459" s="6" t="n"/>
      <c r="G459" s="6" t="n"/>
      <c r="H459" s="7" t="n"/>
      <c r="I459" s="8">
        <f>IF(N(H459)=0,"",ROUND((N(F459)+N(G459))*H459/(1+H459),2))</f>
        <v/>
      </c>
      <c r="J459" s="9">
        <f>IF(D459="","",IFERROR(VLOOKUP(D459,'Kategorien'!$A$5:$B$44,2,FALSE),"?"))</f>
        <v/>
      </c>
    </row>
    <row r="460">
      <c r="A460" s="4" t="n"/>
      <c r="B460" s="5" t="n"/>
      <c r="C460" s="5" t="n"/>
      <c r="D460" s="5" t="n"/>
      <c r="E460" s="5" t="n"/>
      <c r="F460" s="6" t="n"/>
      <c r="G460" s="6" t="n"/>
      <c r="H460" s="7" t="n"/>
      <c r="I460" s="8">
        <f>IF(N(H460)=0,"",ROUND((N(F460)+N(G460))*H460/(1+H460),2))</f>
        <v/>
      </c>
      <c r="J460" s="9">
        <f>IF(D460="","",IFERROR(VLOOKUP(D460,'Kategorien'!$A$5:$B$44,2,FALSE),"?"))</f>
        <v/>
      </c>
    </row>
    <row r="461">
      <c r="A461" s="4" t="n"/>
      <c r="B461" s="5" t="n"/>
      <c r="C461" s="5" t="n"/>
      <c r="D461" s="5" t="n"/>
      <c r="E461" s="5" t="n"/>
      <c r="F461" s="6" t="n"/>
      <c r="G461" s="6" t="n"/>
      <c r="H461" s="7" t="n"/>
      <c r="I461" s="8">
        <f>IF(N(H461)=0,"",ROUND((N(F461)+N(G461))*H461/(1+H461),2))</f>
        <v/>
      </c>
      <c r="J461" s="9">
        <f>IF(D461="","",IFERROR(VLOOKUP(D461,'Kategorien'!$A$5:$B$44,2,FALSE),"?"))</f>
        <v/>
      </c>
    </row>
    <row r="462">
      <c r="A462" s="4" t="n"/>
      <c r="B462" s="5" t="n"/>
      <c r="C462" s="5" t="n"/>
      <c r="D462" s="5" t="n"/>
      <c r="E462" s="5" t="n"/>
      <c r="F462" s="6" t="n"/>
      <c r="G462" s="6" t="n"/>
      <c r="H462" s="7" t="n"/>
      <c r="I462" s="8">
        <f>IF(N(H462)=0,"",ROUND((N(F462)+N(G462))*H462/(1+H462),2))</f>
        <v/>
      </c>
      <c r="J462" s="9">
        <f>IF(D462="","",IFERROR(VLOOKUP(D462,'Kategorien'!$A$5:$B$44,2,FALSE),"?"))</f>
        <v/>
      </c>
    </row>
    <row r="463">
      <c r="A463" s="4" t="n"/>
      <c r="B463" s="5" t="n"/>
      <c r="C463" s="5" t="n"/>
      <c r="D463" s="5" t="n"/>
      <c r="E463" s="5" t="n"/>
      <c r="F463" s="6" t="n"/>
      <c r="G463" s="6" t="n"/>
      <c r="H463" s="7" t="n"/>
      <c r="I463" s="8">
        <f>IF(N(H463)=0,"",ROUND((N(F463)+N(G463))*H463/(1+H463),2))</f>
        <v/>
      </c>
      <c r="J463" s="9">
        <f>IF(D463="","",IFERROR(VLOOKUP(D463,'Kategorien'!$A$5:$B$44,2,FALSE),"?"))</f>
        <v/>
      </c>
    </row>
    <row r="464">
      <c r="A464" s="4" t="n"/>
      <c r="B464" s="5" t="n"/>
      <c r="C464" s="5" t="n"/>
      <c r="D464" s="5" t="n"/>
      <c r="E464" s="5" t="n"/>
      <c r="F464" s="6" t="n"/>
      <c r="G464" s="6" t="n"/>
      <c r="H464" s="7" t="n"/>
      <c r="I464" s="8">
        <f>IF(N(H464)=0,"",ROUND((N(F464)+N(G464))*H464/(1+H464),2))</f>
        <v/>
      </c>
      <c r="J464" s="9">
        <f>IF(D464="","",IFERROR(VLOOKUP(D464,'Kategorien'!$A$5:$B$44,2,FALSE),"?"))</f>
        <v/>
      </c>
    </row>
    <row r="465">
      <c r="A465" s="4" t="n"/>
      <c r="B465" s="5" t="n"/>
      <c r="C465" s="5" t="n"/>
      <c r="D465" s="5" t="n"/>
      <c r="E465" s="5" t="n"/>
      <c r="F465" s="6" t="n"/>
      <c r="G465" s="6" t="n"/>
      <c r="H465" s="7" t="n"/>
      <c r="I465" s="8">
        <f>IF(N(H465)=0,"",ROUND((N(F465)+N(G465))*H465/(1+H465),2))</f>
        <v/>
      </c>
      <c r="J465" s="9">
        <f>IF(D465="","",IFERROR(VLOOKUP(D465,'Kategorien'!$A$5:$B$44,2,FALSE),"?"))</f>
        <v/>
      </c>
    </row>
    <row r="466">
      <c r="A466" s="4" t="n"/>
      <c r="B466" s="5" t="n"/>
      <c r="C466" s="5" t="n"/>
      <c r="D466" s="5" t="n"/>
      <c r="E466" s="5" t="n"/>
      <c r="F466" s="6" t="n"/>
      <c r="G466" s="6" t="n"/>
      <c r="H466" s="7" t="n"/>
      <c r="I466" s="8">
        <f>IF(N(H466)=0,"",ROUND((N(F466)+N(G466))*H466/(1+H466),2))</f>
        <v/>
      </c>
      <c r="J466" s="9">
        <f>IF(D466="","",IFERROR(VLOOKUP(D466,'Kategorien'!$A$5:$B$44,2,FALSE),"?"))</f>
        <v/>
      </c>
    </row>
    <row r="467">
      <c r="A467" s="4" t="n"/>
      <c r="B467" s="5" t="n"/>
      <c r="C467" s="5" t="n"/>
      <c r="D467" s="5" t="n"/>
      <c r="E467" s="5" t="n"/>
      <c r="F467" s="6" t="n"/>
      <c r="G467" s="6" t="n"/>
      <c r="H467" s="7" t="n"/>
      <c r="I467" s="8">
        <f>IF(N(H467)=0,"",ROUND((N(F467)+N(G467))*H467/(1+H467),2))</f>
        <v/>
      </c>
      <c r="J467" s="9">
        <f>IF(D467="","",IFERROR(VLOOKUP(D467,'Kategorien'!$A$5:$B$44,2,FALSE),"?"))</f>
        <v/>
      </c>
    </row>
    <row r="468">
      <c r="A468" s="4" t="n"/>
      <c r="B468" s="5" t="n"/>
      <c r="C468" s="5" t="n"/>
      <c r="D468" s="5" t="n"/>
      <c r="E468" s="5" t="n"/>
      <c r="F468" s="6" t="n"/>
      <c r="G468" s="6" t="n"/>
      <c r="H468" s="7" t="n"/>
      <c r="I468" s="8">
        <f>IF(N(H468)=0,"",ROUND((N(F468)+N(G468))*H468/(1+H468),2))</f>
        <v/>
      </c>
      <c r="J468" s="9">
        <f>IF(D468="","",IFERROR(VLOOKUP(D468,'Kategorien'!$A$5:$B$44,2,FALSE),"?"))</f>
        <v/>
      </c>
    </row>
    <row r="469">
      <c r="A469" s="4" t="n"/>
      <c r="B469" s="5" t="n"/>
      <c r="C469" s="5" t="n"/>
      <c r="D469" s="5" t="n"/>
      <c r="E469" s="5" t="n"/>
      <c r="F469" s="6" t="n"/>
      <c r="G469" s="6" t="n"/>
      <c r="H469" s="7" t="n"/>
      <c r="I469" s="8">
        <f>IF(N(H469)=0,"",ROUND((N(F469)+N(G469))*H469/(1+H469),2))</f>
        <v/>
      </c>
      <c r="J469" s="9">
        <f>IF(D469="","",IFERROR(VLOOKUP(D469,'Kategorien'!$A$5:$B$44,2,FALSE),"?"))</f>
        <v/>
      </c>
    </row>
    <row r="470">
      <c r="A470" s="4" t="n"/>
      <c r="B470" s="5" t="n"/>
      <c r="C470" s="5" t="n"/>
      <c r="D470" s="5" t="n"/>
      <c r="E470" s="5" t="n"/>
      <c r="F470" s="6" t="n"/>
      <c r="G470" s="6" t="n"/>
      <c r="H470" s="7" t="n"/>
      <c r="I470" s="8">
        <f>IF(N(H470)=0,"",ROUND((N(F470)+N(G470))*H470/(1+H470),2))</f>
        <v/>
      </c>
      <c r="J470" s="9">
        <f>IF(D470="","",IFERROR(VLOOKUP(D470,'Kategorien'!$A$5:$B$44,2,FALSE),"?"))</f>
        <v/>
      </c>
    </row>
    <row r="471">
      <c r="A471" s="4" t="n"/>
      <c r="B471" s="5" t="n"/>
      <c r="C471" s="5" t="n"/>
      <c r="D471" s="5" t="n"/>
      <c r="E471" s="5" t="n"/>
      <c r="F471" s="6" t="n"/>
      <c r="G471" s="6" t="n"/>
      <c r="H471" s="7" t="n"/>
      <c r="I471" s="8">
        <f>IF(N(H471)=0,"",ROUND((N(F471)+N(G471))*H471/(1+H471),2))</f>
        <v/>
      </c>
      <c r="J471" s="9">
        <f>IF(D471="","",IFERROR(VLOOKUP(D471,'Kategorien'!$A$5:$B$44,2,FALSE),"?"))</f>
        <v/>
      </c>
    </row>
    <row r="472">
      <c r="A472" s="4" t="n"/>
      <c r="B472" s="5" t="n"/>
      <c r="C472" s="5" t="n"/>
      <c r="D472" s="5" t="n"/>
      <c r="E472" s="5" t="n"/>
      <c r="F472" s="6" t="n"/>
      <c r="G472" s="6" t="n"/>
      <c r="H472" s="7" t="n"/>
      <c r="I472" s="8">
        <f>IF(N(H472)=0,"",ROUND((N(F472)+N(G472))*H472/(1+H472),2))</f>
        <v/>
      </c>
      <c r="J472" s="9">
        <f>IF(D472="","",IFERROR(VLOOKUP(D472,'Kategorien'!$A$5:$B$44,2,FALSE),"?"))</f>
        <v/>
      </c>
    </row>
    <row r="473">
      <c r="A473" s="4" t="n"/>
      <c r="B473" s="5" t="n"/>
      <c r="C473" s="5" t="n"/>
      <c r="D473" s="5" t="n"/>
      <c r="E473" s="5" t="n"/>
      <c r="F473" s="6" t="n"/>
      <c r="G473" s="6" t="n"/>
      <c r="H473" s="7" t="n"/>
      <c r="I473" s="8">
        <f>IF(N(H473)=0,"",ROUND((N(F473)+N(G473))*H473/(1+H473),2))</f>
        <v/>
      </c>
      <c r="J473" s="9">
        <f>IF(D473="","",IFERROR(VLOOKUP(D473,'Kategorien'!$A$5:$B$44,2,FALSE),"?"))</f>
        <v/>
      </c>
    </row>
    <row r="474">
      <c r="A474" s="4" t="n"/>
      <c r="B474" s="5" t="n"/>
      <c r="C474" s="5" t="n"/>
      <c r="D474" s="5" t="n"/>
      <c r="E474" s="5" t="n"/>
      <c r="F474" s="6" t="n"/>
      <c r="G474" s="6" t="n"/>
      <c r="H474" s="7" t="n"/>
      <c r="I474" s="8">
        <f>IF(N(H474)=0,"",ROUND((N(F474)+N(G474))*H474/(1+H474),2))</f>
        <v/>
      </c>
      <c r="J474" s="9">
        <f>IF(D474="","",IFERROR(VLOOKUP(D474,'Kategorien'!$A$5:$B$44,2,FALSE),"?"))</f>
        <v/>
      </c>
    </row>
    <row r="475">
      <c r="A475" s="4" t="n"/>
      <c r="B475" s="5" t="n"/>
      <c r="C475" s="5" t="n"/>
      <c r="D475" s="5" t="n"/>
      <c r="E475" s="5" t="n"/>
      <c r="F475" s="6" t="n"/>
      <c r="G475" s="6" t="n"/>
      <c r="H475" s="7" t="n"/>
      <c r="I475" s="8">
        <f>IF(N(H475)=0,"",ROUND((N(F475)+N(G475))*H475/(1+H475),2))</f>
        <v/>
      </c>
      <c r="J475" s="9">
        <f>IF(D475="","",IFERROR(VLOOKUP(D475,'Kategorien'!$A$5:$B$44,2,FALSE),"?"))</f>
        <v/>
      </c>
    </row>
    <row r="476">
      <c r="A476" s="4" t="n"/>
      <c r="B476" s="5" t="n"/>
      <c r="C476" s="5" t="n"/>
      <c r="D476" s="5" t="n"/>
      <c r="E476" s="5" t="n"/>
      <c r="F476" s="6" t="n"/>
      <c r="G476" s="6" t="n"/>
      <c r="H476" s="7" t="n"/>
      <c r="I476" s="8">
        <f>IF(N(H476)=0,"",ROUND((N(F476)+N(G476))*H476/(1+H476),2))</f>
        <v/>
      </c>
      <c r="J476" s="9">
        <f>IF(D476="","",IFERROR(VLOOKUP(D476,'Kategorien'!$A$5:$B$44,2,FALSE),"?"))</f>
        <v/>
      </c>
    </row>
    <row r="477">
      <c r="A477" s="4" t="n"/>
      <c r="B477" s="5" t="n"/>
      <c r="C477" s="5" t="n"/>
      <c r="D477" s="5" t="n"/>
      <c r="E477" s="5" t="n"/>
      <c r="F477" s="6" t="n"/>
      <c r="G477" s="6" t="n"/>
      <c r="H477" s="7" t="n"/>
      <c r="I477" s="8">
        <f>IF(N(H477)=0,"",ROUND((N(F477)+N(G477))*H477/(1+H477),2))</f>
        <v/>
      </c>
      <c r="J477" s="9">
        <f>IF(D477="","",IFERROR(VLOOKUP(D477,'Kategorien'!$A$5:$B$44,2,FALSE),"?"))</f>
        <v/>
      </c>
    </row>
    <row r="478">
      <c r="A478" s="4" t="n"/>
      <c r="B478" s="5" t="n"/>
      <c r="C478" s="5" t="n"/>
      <c r="D478" s="5" t="n"/>
      <c r="E478" s="5" t="n"/>
      <c r="F478" s="6" t="n"/>
      <c r="G478" s="6" t="n"/>
      <c r="H478" s="7" t="n"/>
      <c r="I478" s="8">
        <f>IF(N(H478)=0,"",ROUND((N(F478)+N(G478))*H478/(1+H478),2))</f>
        <v/>
      </c>
      <c r="J478" s="9">
        <f>IF(D478="","",IFERROR(VLOOKUP(D478,'Kategorien'!$A$5:$B$44,2,FALSE),"?"))</f>
        <v/>
      </c>
    </row>
    <row r="479">
      <c r="A479" s="4" t="n"/>
      <c r="B479" s="5" t="n"/>
      <c r="C479" s="5" t="n"/>
      <c r="D479" s="5" t="n"/>
      <c r="E479" s="5" t="n"/>
      <c r="F479" s="6" t="n"/>
      <c r="G479" s="6" t="n"/>
      <c r="H479" s="7" t="n"/>
      <c r="I479" s="8">
        <f>IF(N(H479)=0,"",ROUND((N(F479)+N(G479))*H479/(1+H479),2))</f>
        <v/>
      </c>
      <c r="J479" s="9">
        <f>IF(D479="","",IFERROR(VLOOKUP(D479,'Kategorien'!$A$5:$B$44,2,FALSE),"?"))</f>
        <v/>
      </c>
    </row>
    <row r="480">
      <c r="A480" s="4" t="n"/>
      <c r="B480" s="5" t="n"/>
      <c r="C480" s="5" t="n"/>
      <c r="D480" s="5" t="n"/>
      <c r="E480" s="5" t="n"/>
      <c r="F480" s="6" t="n"/>
      <c r="G480" s="6" t="n"/>
      <c r="H480" s="7" t="n"/>
      <c r="I480" s="8">
        <f>IF(N(H480)=0,"",ROUND((N(F480)+N(G480))*H480/(1+H480),2))</f>
        <v/>
      </c>
      <c r="J480" s="9">
        <f>IF(D480="","",IFERROR(VLOOKUP(D480,'Kategorien'!$A$5:$B$44,2,FALSE),"?"))</f>
        <v/>
      </c>
    </row>
    <row r="481">
      <c r="A481" s="4" t="n"/>
      <c r="B481" s="5" t="n"/>
      <c r="C481" s="5" t="n"/>
      <c r="D481" s="5" t="n"/>
      <c r="E481" s="5" t="n"/>
      <c r="F481" s="6" t="n"/>
      <c r="G481" s="6" t="n"/>
      <c r="H481" s="7" t="n"/>
      <c r="I481" s="8">
        <f>IF(N(H481)=0,"",ROUND((N(F481)+N(G481))*H481/(1+H481),2))</f>
        <v/>
      </c>
      <c r="J481" s="9">
        <f>IF(D481="","",IFERROR(VLOOKUP(D481,'Kategorien'!$A$5:$B$44,2,FALSE),"?"))</f>
        <v/>
      </c>
    </row>
    <row r="482">
      <c r="A482" s="4" t="n"/>
      <c r="B482" s="5" t="n"/>
      <c r="C482" s="5" t="n"/>
      <c r="D482" s="5" t="n"/>
      <c r="E482" s="5" t="n"/>
      <c r="F482" s="6" t="n"/>
      <c r="G482" s="6" t="n"/>
      <c r="H482" s="7" t="n"/>
      <c r="I482" s="8">
        <f>IF(N(H482)=0,"",ROUND((N(F482)+N(G482))*H482/(1+H482),2))</f>
        <v/>
      </c>
      <c r="J482" s="9">
        <f>IF(D482="","",IFERROR(VLOOKUP(D482,'Kategorien'!$A$5:$B$44,2,FALSE),"?"))</f>
        <v/>
      </c>
    </row>
    <row r="483">
      <c r="A483" s="4" t="n"/>
      <c r="B483" s="5" t="n"/>
      <c r="C483" s="5" t="n"/>
      <c r="D483" s="5" t="n"/>
      <c r="E483" s="5" t="n"/>
      <c r="F483" s="6" t="n"/>
      <c r="G483" s="6" t="n"/>
      <c r="H483" s="7" t="n"/>
      <c r="I483" s="8">
        <f>IF(N(H483)=0,"",ROUND((N(F483)+N(G483))*H483/(1+H483),2))</f>
        <v/>
      </c>
      <c r="J483" s="9">
        <f>IF(D483="","",IFERROR(VLOOKUP(D483,'Kategorien'!$A$5:$B$44,2,FALSE),"?"))</f>
        <v/>
      </c>
    </row>
    <row r="484">
      <c r="A484" s="4" t="n"/>
      <c r="B484" s="5" t="n"/>
      <c r="C484" s="5" t="n"/>
      <c r="D484" s="5" t="n"/>
      <c r="E484" s="5" t="n"/>
      <c r="F484" s="6" t="n"/>
      <c r="G484" s="6" t="n"/>
      <c r="H484" s="7" t="n"/>
      <c r="I484" s="8">
        <f>IF(N(H484)=0,"",ROUND((N(F484)+N(G484))*H484/(1+H484),2))</f>
        <v/>
      </c>
      <c r="J484" s="9">
        <f>IF(D484="","",IFERROR(VLOOKUP(D484,'Kategorien'!$A$5:$B$44,2,FALSE),"?"))</f>
        <v/>
      </c>
    </row>
    <row r="485">
      <c r="A485" s="4" t="n"/>
      <c r="B485" s="5" t="n"/>
      <c r="C485" s="5" t="n"/>
      <c r="D485" s="5" t="n"/>
      <c r="E485" s="5" t="n"/>
      <c r="F485" s="6" t="n"/>
      <c r="G485" s="6" t="n"/>
      <c r="H485" s="7" t="n"/>
      <c r="I485" s="8">
        <f>IF(N(H485)=0,"",ROUND((N(F485)+N(G485))*H485/(1+H485),2))</f>
        <v/>
      </c>
      <c r="J485" s="9">
        <f>IF(D485="","",IFERROR(VLOOKUP(D485,'Kategorien'!$A$5:$B$44,2,FALSE),"?"))</f>
        <v/>
      </c>
    </row>
    <row r="486">
      <c r="A486" s="4" t="n"/>
      <c r="B486" s="5" t="n"/>
      <c r="C486" s="5" t="n"/>
      <c r="D486" s="5" t="n"/>
      <c r="E486" s="5" t="n"/>
      <c r="F486" s="6" t="n"/>
      <c r="G486" s="6" t="n"/>
      <c r="H486" s="7" t="n"/>
      <c r="I486" s="8">
        <f>IF(N(H486)=0,"",ROUND((N(F486)+N(G486))*H486/(1+H486),2))</f>
        <v/>
      </c>
      <c r="J486" s="9">
        <f>IF(D486="","",IFERROR(VLOOKUP(D486,'Kategorien'!$A$5:$B$44,2,FALSE),"?"))</f>
        <v/>
      </c>
    </row>
    <row r="487">
      <c r="A487" s="4" t="n"/>
      <c r="B487" s="5" t="n"/>
      <c r="C487" s="5" t="n"/>
      <c r="D487" s="5" t="n"/>
      <c r="E487" s="5" t="n"/>
      <c r="F487" s="6" t="n"/>
      <c r="G487" s="6" t="n"/>
      <c r="H487" s="7" t="n"/>
      <c r="I487" s="8">
        <f>IF(N(H487)=0,"",ROUND((N(F487)+N(G487))*H487/(1+H487),2))</f>
        <v/>
      </c>
      <c r="J487" s="9">
        <f>IF(D487="","",IFERROR(VLOOKUP(D487,'Kategorien'!$A$5:$B$44,2,FALSE),"?"))</f>
        <v/>
      </c>
    </row>
    <row r="488">
      <c r="A488" s="4" t="n"/>
      <c r="B488" s="5" t="n"/>
      <c r="C488" s="5" t="n"/>
      <c r="D488" s="5" t="n"/>
      <c r="E488" s="5" t="n"/>
      <c r="F488" s="6" t="n"/>
      <c r="G488" s="6" t="n"/>
      <c r="H488" s="7" t="n"/>
      <c r="I488" s="8">
        <f>IF(N(H488)=0,"",ROUND((N(F488)+N(G488))*H488/(1+H488),2))</f>
        <v/>
      </c>
      <c r="J488" s="9">
        <f>IF(D488="","",IFERROR(VLOOKUP(D488,'Kategorien'!$A$5:$B$44,2,FALSE),"?"))</f>
        <v/>
      </c>
    </row>
    <row r="489">
      <c r="A489" s="4" t="n"/>
      <c r="B489" s="5" t="n"/>
      <c r="C489" s="5" t="n"/>
      <c r="D489" s="5" t="n"/>
      <c r="E489" s="5" t="n"/>
      <c r="F489" s="6" t="n"/>
      <c r="G489" s="6" t="n"/>
      <c r="H489" s="7" t="n"/>
      <c r="I489" s="8">
        <f>IF(N(H489)=0,"",ROUND((N(F489)+N(G489))*H489/(1+H489),2))</f>
        <v/>
      </c>
      <c r="J489" s="9">
        <f>IF(D489="","",IFERROR(VLOOKUP(D489,'Kategorien'!$A$5:$B$44,2,FALSE),"?"))</f>
        <v/>
      </c>
    </row>
    <row r="490">
      <c r="A490" s="4" t="n"/>
      <c r="B490" s="5" t="n"/>
      <c r="C490" s="5" t="n"/>
      <c r="D490" s="5" t="n"/>
      <c r="E490" s="5" t="n"/>
      <c r="F490" s="6" t="n"/>
      <c r="G490" s="6" t="n"/>
      <c r="H490" s="7" t="n"/>
      <c r="I490" s="8">
        <f>IF(N(H490)=0,"",ROUND((N(F490)+N(G490))*H490/(1+H490),2))</f>
        <v/>
      </c>
      <c r="J490" s="9">
        <f>IF(D490="","",IFERROR(VLOOKUP(D490,'Kategorien'!$A$5:$B$44,2,FALSE),"?"))</f>
        <v/>
      </c>
    </row>
    <row r="491">
      <c r="A491" s="4" t="n"/>
      <c r="B491" s="5" t="n"/>
      <c r="C491" s="5" t="n"/>
      <c r="D491" s="5" t="n"/>
      <c r="E491" s="5" t="n"/>
      <c r="F491" s="6" t="n"/>
      <c r="G491" s="6" t="n"/>
      <c r="H491" s="7" t="n"/>
      <c r="I491" s="8">
        <f>IF(N(H491)=0,"",ROUND((N(F491)+N(G491))*H491/(1+H491),2))</f>
        <v/>
      </c>
      <c r="J491" s="9">
        <f>IF(D491="","",IFERROR(VLOOKUP(D491,'Kategorien'!$A$5:$B$44,2,FALSE),"?"))</f>
        <v/>
      </c>
    </row>
    <row r="492">
      <c r="A492" s="4" t="n"/>
      <c r="B492" s="5" t="n"/>
      <c r="C492" s="5" t="n"/>
      <c r="D492" s="5" t="n"/>
      <c r="E492" s="5" t="n"/>
      <c r="F492" s="6" t="n"/>
      <c r="G492" s="6" t="n"/>
      <c r="H492" s="7" t="n"/>
      <c r="I492" s="8">
        <f>IF(N(H492)=0,"",ROUND((N(F492)+N(G492))*H492/(1+H492),2))</f>
        <v/>
      </c>
      <c r="J492" s="9">
        <f>IF(D492="","",IFERROR(VLOOKUP(D492,'Kategorien'!$A$5:$B$44,2,FALSE),"?"))</f>
        <v/>
      </c>
    </row>
    <row r="493">
      <c r="A493" s="4" t="n"/>
      <c r="B493" s="5" t="n"/>
      <c r="C493" s="5" t="n"/>
      <c r="D493" s="5" t="n"/>
      <c r="E493" s="5" t="n"/>
      <c r="F493" s="6" t="n"/>
      <c r="G493" s="6" t="n"/>
      <c r="H493" s="7" t="n"/>
      <c r="I493" s="8">
        <f>IF(N(H493)=0,"",ROUND((N(F493)+N(G493))*H493/(1+H493),2))</f>
        <v/>
      </c>
      <c r="J493" s="9">
        <f>IF(D493="","",IFERROR(VLOOKUP(D493,'Kategorien'!$A$5:$B$44,2,FALSE),"?"))</f>
        <v/>
      </c>
    </row>
    <row r="494">
      <c r="A494" s="4" t="n"/>
      <c r="B494" s="5" t="n"/>
      <c r="C494" s="5" t="n"/>
      <c r="D494" s="5" t="n"/>
      <c r="E494" s="5" t="n"/>
      <c r="F494" s="6" t="n"/>
      <c r="G494" s="6" t="n"/>
      <c r="H494" s="7" t="n"/>
      <c r="I494" s="8">
        <f>IF(N(H494)=0,"",ROUND((N(F494)+N(G494))*H494/(1+H494),2))</f>
        <v/>
      </c>
      <c r="J494" s="9">
        <f>IF(D494="","",IFERROR(VLOOKUP(D494,'Kategorien'!$A$5:$B$44,2,FALSE),"?"))</f>
        <v/>
      </c>
    </row>
    <row r="495">
      <c r="A495" s="4" t="n"/>
      <c r="B495" s="5" t="n"/>
      <c r="C495" s="5" t="n"/>
      <c r="D495" s="5" t="n"/>
      <c r="E495" s="5" t="n"/>
      <c r="F495" s="6" t="n"/>
      <c r="G495" s="6" t="n"/>
      <c r="H495" s="7" t="n"/>
      <c r="I495" s="8">
        <f>IF(N(H495)=0,"",ROUND((N(F495)+N(G495))*H495/(1+H495),2))</f>
        <v/>
      </c>
      <c r="J495" s="9">
        <f>IF(D495="","",IFERROR(VLOOKUP(D495,'Kategorien'!$A$5:$B$44,2,FALSE),"?"))</f>
        <v/>
      </c>
    </row>
    <row r="496">
      <c r="A496" s="4" t="n"/>
      <c r="B496" s="5" t="n"/>
      <c r="C496" s="5" t="n"/>
      <c r="D496" s="5" t="n"/>
      <c r="E496" s="5" t="n"/>
      <c r="F496" s="6" t="n"/>
      <c r="G496" s="6" t="n"/>
      <c r="H496" s="7" t="n"/>
      <c r="I496" s="8">
        <f>IF(N(H496)=0,"",ROUND((N(F496)+N(G496))*H496/(1+H496),2))</f>
        <v/>
      </c>
      <c r="J496" s="9">
        <f>IF(D496="","",IFERROR(VLOOKUP(D496,'Kategorien'!$A$5:$B$44,2,FALSE),"?"))</f>
        <v/>
      </c>
    </row>
    <row r="497">
      <c r="A497" s="4" t="n"/>
      <c r="B497" s="5" t="n"/>
      <c r="C497" s="5" t="n"/>
      <c r="D497" s="5" t="n"/>
      <c r="E497" s="5" t="n"/>
      <c r="F497" s="6" t="n"/>
      <c r="G497" s="6" t="n"/>
      <c r="H497" s="7" t="n"/>
      <c r="I497" s="8">
        <f>IF(N(H497)=0,"",ROUND((N(F497)+N(G497))*H497/(1+H497),2))</f>
        <v/>
      </c>
      <c r="J497" s="9">
        <f>IF(D497="","",IFERROR(VLOOKUP(D497,'Kategorien'!$A$5:$B$44,2,FALSE),"?"))</f>
        <v/>
      </c>
    </row>
    <row r="498">
      <c r="A498" s="4" t="n"/>
      <c r="B498" s="5" t="n"/>
      <c r="C498" s="5" t="n"/>
      <c r="D498" s="5" t="n"/>
      <c r="E498" s="5" t="n"/>
      <c r="F498" s="6" t="n"/>
      <c r="G498" s="6" t="n"/>
      <c r="H498" s="7" t="n"/>
      <c r="I498" s="8">
        <f>IF(N(H498)=0,"",ROUND((N(F498)+N(G498))*H498/(1+H498),2))</f>
        <v/>
      </c>
      <c r="J498" s="9">
        <f>IF(D498="","",IFERROR(VLOOKUP(D498,'Kategorien'!$A$5:$B$44,2,FALSE),"?"))</f>
        <v/>
      </c>
    </row>
    <row r="499">
      <c r="A499" s="4" t="n"/>
      <c r="B499" s="5" t="n"/>
      <c r="C499" s="5" t="n"/>
      <c r="D499" s="5" t="n"/>
      <c r="E499" s="5" t="n"/>
      <c r="F499" s="6" t="n"/>
      <c r="G499" s="6" t="n"/>
      <c r="H499" s="7" t="n"/>
      <c r="I499" s="8">
        <f>IF(N(H499)=0,"",ROUND((N(F499)+N(G499))*H499/(1+H499),2))</f>
        <v/>
      </c>
      <c r="J499" s="9">
        <f>IF(D499="","",IFERROR(VLOOKUP(D499,'Kategorien'!$A$5:$B$44,2,FALSE),"?"))</f>
        <v/>
      </c>
    </row>
    <row r="500">
      <c r="A500" s="4" t="n"/>
      <c r="B500" s="5" t="n"/>
      <c r="C500" s="5" t="n"/>
      <c r="D500" s="5" t="n"/>
      <c r="E500" s="5" t="n"/>
      <c r="F500" s="6" t="n"/>
      <c r="G500" s="6" t="n"/>
      <c r="H500" s="7" t="n"/>
      <c r="I500" s="8">
        <f>IF(N(H500)=0,"",ROUND((N(F500)+N(G500))*H500/(1+H500),2))</f>
        <v/>
      </c>
      <c r="J500" s="9">
        <f>IF(D500="","",IFERROR(VLOOKUP(D500,'Kategorien'!$A$5:$B$44,2,FALSE),"?"))</f>
        <v/>
      </c>
    </row>
    <row r="501">
      <c r="A501" s="4" t="n"/>
      <c r="B501" s="5" t="n"/>
      <c r="C501" s="5" t="n"/>
      <c r="D501" s="5" t="n"/>
      <c r="E501" s="5" t="n"/>
      <c r="F501" s="6" t="n"/>
      <c r="G501" s="6" t="n"/>
      <c r="H501" s="7" t="n"/>
      <c r="I501" s="8">
        <f>IF(N(H501)=0,"",ROUND((N(F501)+N(G501))*H501/(1+H501),2))</f>
        <v/>
      </c>
      <c r="J501" s="9">
        <f>IF(D501="","",IFERROR(VLOOKUP(D501,'Kategorien'!$A$5:$B$44,2,FALSE),"?"))</f>
        <v/>
      </c>
    </row>
    <row r="502">
      <c r="A502" s="4" t="n"/>
      <c r="B502" s="5" t="n"/>
      <c r="C502" s="5" t="n"/>
      <c r="D502" s="5" t="n"/>
      <c r="E502" s="5" t="n"/>
      <c r="F502" s="6" t="n"/>
      <c r="G502" s="6" t="n"/>
      <c r="H502" s="7" t="n"/>
      <c r="I502" s="8">
        <f>IF(N(H502)=0,"",ROUND((N(F502)+N(G502))*H502/(1+H502),2))</f>
        <v/>
      </c>
      <c r="J502" s="9">
        <f>IF(D502="","",IFERROR(VLOOKUP(D502,'Kategorien'!$A$5:$B$44,2,FALSE),"?"))</f>
        <v/>
      </c>
    </row>
    <row r="503">
      <c r="A503" s="4" t="n"/>
      <c r="B503" s="5" t="n"/>
      <c r="C503" s="5" t="n"/>
      <c r="D503" s="5" t="n"/>
      <c r="E503" s="5" t="n"/>
      <c r="F503" s="6" t="n"/>
      <c r="G503" s="6" t="n"/>
      <c r="H503" s="7" t="n"/>
      <c r="I503" s="8">
        <f>IF(N(H503)=0,"",ROUND((N(F503)+N(G503))*H503/(1+H503),2))</f>
        <v/>
      </c>
      <c r="J503" s="9">
        <f>IF(D503="","",IFERROR(VLOOKUP(D503,'Kategorien'!$A$5:$B$44,2,FALSE),"?"))</f>
        <v/>
      </c>
    </row>
    <row r="504">
      <c r="A504" s="4" t="n"/>
      <c r="B504" s="5" t="n"/>
      <c r="C504" s="5" t="n"/>
      <c r="D504" s="5" t="n"/>
      <c r="E504" s="5" t="n"/>
      <c r="F504" s="6" t="n"/>
      <c r="G504" s="6" t="n"/>
      <c r="H504" s="7" t="n"/>
      <c r="I504" s="8">
        <f>IF(N(H504)=0,"",ROUND((N(F504)+N(G504))*H504/(1+H504),2))</f>
        <v/>
      </c>
      <c r="J504" s="9">
        <f>IF(D504="","",IFERROR(VLOOKUP(D504,'Kategorien'!$A$5:$B$44,2,FALSE),"?"))</f>
        <v/>
      </c>
    </row>
  </sheetData>
  <dataValidations count="3">
    <dataValidation sqref="D5:D504" showDropDown="0" showInputMessage="0" showErrorMessage="0" allowBlank="1" type="list">
      <formula1>'Kategorien'!$A$5:$A$44</formula1>
    </dataValidation>
    <dataValidation sqref="E5:E504" showDropDown="0" showInputMessage="0" showErrorMessage="0" allowBlank="1" type="list">
      <formula1>"Bank,Kasse,Twint,Karte"</formula1>
    </dataValidation>
    <dataValidation sqref="H5:H504" showDropDown="0" showInputMessage="1" showErrorMessage="0" allowBlank="1" prompt="MWST-Satz: 0.081 / 0.026 / 0.038 oder leer." type="decimal" operator="between">
      <formula1>0</formula1>
      <formula2>0.2</formula2>
    </dataValidation>
  </dataValidations>
  <pageMargins left="0.5" right="0.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4" customWidth="1" min="4" max="4"/>
    <col width="14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Auswertung</t>
        </is>
      </c>
    </row>
    <row r="2">
      <c r="A2" s="10" t="inlineStr">
        <is>
          <t>Jahr</t>
        </is>
      </c>
      <c r="B2" s="11" t="n">
        <v>2026</v>
      </c>
    </row>
    <row r="4" ht="30" customHeight="1">
      <c r="A4" s="3" t="inlineStr">
        <is>
          <t>Kategorie</t>
        </is>
      </c>
      <c r="B4" s="3" t="inlineStr">
        <is>
          <t>Einnahmen CHF</t>
        </is>
      </c>
      <c r="C4" s="3" t="inlineStr">
        <is>
          <t>Ausgaben CHF</t>
        </is>
      </c>
      <c r="E4" s="3" t="inlineStr">
        <is>
          <t>Monat</t>
        </is>
      </c>
      <c r="F4" s="3" t="inlineStr">
        <is>
          <t>Einnahmen CHF</t>
        </is>
      </c>
      <c r="G4" s="3" t="inlineStr">
        <is>
          <t>Ausgaben CHF</t>
        </is>
      </c>
      <c r="H4" s="3" t="inlineStr">
        <is>
          <t>Ergebnis CHF</t>
        </is>
      </c>
    </row>
    <row r="5">
      <c r="A5" s="12">
        <f>IF('Kategorien'!A5="","",'Kategorien'!A5)</f>
        <v/>
      </c>
      <c r="B5" s="8">
        <f>IF(A5="","",SUMIFS('Journal'!$F$5:$F$504,'Journal'!$D$5:$D$504,A5))</f>
        <v/>
      </c>
      <c r="C5" s="8">
        <f>IF(A5="","",SUMIFS('Journal'!$G$5:$G$504,'Journal'!$D$5:$D$504,A5))</f>
        <v/>
      </c>
      <c r="E5" s="12" t="inlineStr">
        <is>
          <t>Januar</t>
        </is>
      </c>
      <c r="F5" s="8">
        <f>SUMIFS('Journal'!$F$5:$F$504,'Journal'!$J$5:$J$504,"Einnahme",'Journal'!$A$5:$A$504,"&gt;="&amp;DATE($B$2,1,1),'Journal'!$A$5:$A$504,"&lt;"&amp;DATE($B$2,2,1))</f>
        <v/>
      </c>
      <c r="G5" s="8">
        <f>SUMIFS('Journal'!$G$5:$G$504,'Journal'!$J$5:$J$504,"Ausgabe",'Journal'!$A$5:$A$504,"&gt;="&amp;DATE($B$2,1,1),'Journal'!$A$5:$A$504,"&lt;"&amp;DATE($B$2,2,1))</f>
        <v/>
      </c>
      <c r="H5" s="8">
        <f>F5-G5</f>
        <v/>
      </c>
    </row>
    <row r="6">
      <c r="A6" s="12">
        <f>IF('Kategorien'!A6="","",'Kategorien'!A6)</f>
        <v/>
      </c>
      <c r="B6" s="8">
        <f>IF(A6="","",SUMIFS('Journal'!$F$5:$F$504,'Journal'!$D$5:$D$504,A6))</f>
        <v/>
      </c>
      <c r="C6" s="8">
        <f>IF(A6="","",SUMIFS('Journal'!$G$5:$G$504,'Journal'!$D$5:$D$504,A6))</f>
        <v/>
      </c>
      <c r="E6" s="12" t="inlineStr">
        <is>
          <t>Februar</t>
        </is>
      </c>
      <c r="F6" s="8">
        <f>SUMIFS('Journal'!$F$5:$F$504,'Journal'!$J$5:$J$504,"Einnahme",'Journal'!$A$5:$A$504,"&gt;="&amp;DATE($B$2,2,1),'Journal'!$A$5:$A$504,"&lt;"&amp;DATE($B$2,3,1))</f>
        <v/>
      </c>
      <c r="G6" s="8">
        <f>SUMIFS('Journal'!$G$5:$G$504,'Journal'!$J$5:$J$504,"Ausgabe",'Journal'!$A$5:$A$504,"&gt;="&amp;DATE($B$2,2,1),'Journal'!$A$5:$A$504,"&lt;"&amp;DATE($B$2,3,1))</f>
        <v/>
      </c>
      <c r="H6" s="8">
        <f>F6-G6</f>
        <v/>
      </c>
    </row>
    <row r="7">
      <c r="A7" s="12">
        <f>IF('Kategorien'!A7="","",'Kategorien'!A7)</f>
        <v/>
      </c>
      <c r="B7" s="8">
        <f>IF(A7="","",SUMIFS('Journal'!$F$5:$F$504,'Journal'!$D$5:$D$504,A7))</f>
        <v/>
      </c>
      <c r="C7" s="8">
        <f>IF(A7="","",SUMIFS('Journal'!$G$5:$G$504,'Journal'!$D$5:$D$504,A7))</f>
        <v/>
      </c>
      <c r="E7" s="12" t="inlineStr">
        <is>
          <t>März</t>
        </is>
      </c>
      <c r="F7" s="8">
        <f>SUMIFS('Journal'!$F$5:$F$504,'Journal'!$J$5:$J$504,"Einnahme",'Journal'!$A$5:$A$504,"&gt;="&amp;DATE($B$2,3,1),'Journal'!$A$5:$A$504,"&lt;"&amp;DATE($B$2,4,1))</f>
        <v/>
      </c>
      <c r="G7" s="8">
        <f>SUMIFS('Journal'!$G$5:$G$504,'Journal'!$J$5:$J$504,"Ausgabe",'Journal'!$A$5:$A$504,"&gt;="&amp;DATE($B$2,3,1),'Journal'!$A$5:$A$504,"&lt;"&amp;DATE($B$2,4,1))</f>
        <v/>
      </c>
      <c r="H7" s="8">
        <f>F7-G7</f>
        <v/>
      </c>
    </row>
    <row r="8">
      <c r="A8" s="12">
        <f>IF('Kategorien'!A8="","",'Kategorien'!A8)</f>
        <v/>
      </c>
      <c r="B8" s="8">
        <f>IF(A8="","",SUMIFS('Journal'!$F$5:$F$504,'Journal'!$D$5:$D$504,A8))</f>
        <v/>
      </c>
      <c r="C8" s="8">
        <f>IF(A8="","",SUMIFS('Journal'!$G$5:$G$504,'Journal'!$D$5:$D$504,A8))</f>
        <v/>
      </c>
      <c r="E8" s="12" t="inlineStr">
        <is>
          <t>April</t>
        </is>
      </c>
      <c r="F8" s="8">
        <f>SUMIFS('Journal'!$F$5:$F$504,'Journal'!$J$5:$J$504,"Einnahme",'Journal'!$A$5:$A$504,"&gt;="&amp;DATE($B$2,4,1),'Journal'!$A$5:$A$504,"&lt;"&amp;DATE($B$2,5,1))</f>
        <v/>
      </c>
      <c r="G8" s="8">
        <f>SUMIFS('Journal'!$G$5:$G$504,'Journal'!$J$5:$J$504,"Ausgabe",'Journal'!$A$5:$A$504,"&gt;="&amp;DATE($B$2,4,1),'Journal'!$A$5:$A$504,"&lt;"&amp;DATE($B$2,5,1))</f>
        <v/>
      </c>
      <c r="H8" s="8">
        <f>F8-G8</f>
        <v/>
      </c>
    </row>
    <row r="9">
      <c r="A9" s="12">
        <f>IF('Kategorien'!A9="","",'Kategorien'!A9)</f>
        <v/>
      </c>
      <c r="B9" s="8">
        <f>IF(A9="","",SUMIFS('Journal'!$F$5:$F$504,'Journal'!$D$5:$D$504,A9))</f>
        <v/>
      </c>
      <c r="C9" s="8">
        <f>IF(A9="","",SUMIFS('Journal'!$G$5:$G$504,'Journal'!$D$5:$D$504,A9))</f>
        <v/>
      </c>
      <c r="E9" s="12" t="inlineStr">
        <is>
          <t>Mai</t>
        </is>
      </c>
      <c r="F9" s="8">
        <f>SUMIFS('Journal'!$F$5:$F$504,'Journal'!$J$5:$J$504,"Einnahme",'Journal'!$A$5:$A$504,"&gt;="&amp;DATE($B$2,5,1),'Journal'!$A$5:$A$504,"&lt;"&amp;DATE($B$2,6,1))</f>
        <v/>
      </c>
      <c r="G9" s="8">
        <f>SUMIFS('Journal'!$G$5:$G$504,'Journal'!$J$5:$J$504,"Ausgabe",'Journal'!$A$5:$A$504,"&gt;="&amp;DATE($B$2,5,1),'Journal'!$A$5:$A$504,"&lt;"&amp;DATE($B$2,6,1))</f>
        <v/>
      </c>
      <c r="H9" s="8">
        <f>F9-G9</f>
        <v/>
      </c>
    </row>
    <row r="10">
      <c r="A10" s="12">
        <f>IF('Kategorien'!A10="","",'Kategorien'!A10)</f>
        <v/>
      </c>
      <c r="B10" s="8">
        <f>IF(A10="","",SUMIFS('Journal'!$F$5:$F$504,'Journal'!$D$5:$D$504,A10))</f>
        <v/>
      </c>
      <c r="C10" s="8">
        <f>IF(A10="","",SUMIFS('Journal'!$G$5:$G$504,'Journal'!$D$5:$D$504,A10))</f>
        <v/>
      </c>
      <c r="E10" s="12" t="inlineStr">
        <is>
          <t>Juni</t>
        </is>
      </c>
      <c r="F10" s="8">
        <f>SUMIFS('Journal'!$F$5:$F$504,'Journal'!$J$5:$J$504,"Einnahme",'Journal'!$A$5:$A$504,"&gt;="&amp;DATE($B$2,6,1),'Journal'!$A$5:$A$504,"&lt;"&amp;DATE($B$2,7,1))</f>
        <v/>
      </c>
      <c r="G10" s="8">
        <f>SUMIFS('Journal'!$G$5:$G$504,'Journal'!$J$5:$J$504,"Ausgabe",'Journal'!$A$5:$A$504,"&gt;="&amp;DATE($B$2,6,1),'Journal'!$A$5:$A$504,"&lt;"&amp;DATE($B$2,7,1))</f>
        <v/>
      </c>
      <c r="H10" s="8">
        <f>F10-G10</f>
        <v/>
      </c>
    </row>
    <row r="11">
      <c r="A11" s="12">
        <f>IF('Kategorien'!A11="","",'Kategorien'!A11)</f>
        <v/>
      </c>
      <c r="B11" s="8">
        <f>IF(A11="","",SUMIFS('Journal'!$F$5:$F$504,'Journal'!$D$5:$D$504,A11))</f>
        <v/>
      </c>
      <c r="C11" s="8">
        <f>IF(A11="","",SUMIFS('Journal'!$G$5:$G$504,'Journal'!$D$5:$D$504,A11))</f>
        <v/>
      </c>
      <c r="E11" s="12" t="inlineStr">
        <is>
          <t>Juli</t>
        </is>
      </c>
      <c r="F11" s="8">
        <f>SUMIFS('Journal'!$F$5:$F$504,'Journal'!$J$5:$J$504,"Einnahme",'Journal'!$A$5:$A$504,"&gt;="&amp;DATE($B$2,7,1),'Journal'!$A$5:$A$504,"&lt;"&amp;DATE($B$2,8,1))</f>
        <v/>
      </c>
      <c r="G11" s="8">
        <f>SUMIFS('Journal'!$G$5:$G$504,'Journal'!$J$5:$J$504,"Ausgabe",'Journal'!$A$5:$A$504,"&gt;="&amp;DATE($B$2,7,1),'Journal'!$A$5:$A$504,"&lt;"&amp;DATE($B$2,8,1))</f>
        <v/>
      </c>
      <c r="H11" s="8">
        <f>F11-G11</f>
        <v/>
      </c>
    </row>
    <row r="12">
      <c r="A12" s="12">
        <f>IF('Kategorien'!A12="","",'Kategorien'!A12)</f>
        <v/>
      </c>
      <c r="B12" s="8">
        <f>IF(A12="","",SUMIFS('Journal'!$F$5:$F$504,'Journal'!$D$5:$D$504,A12))</f>
        <v/>
      </c>
      <c r="C12" s="8">
        <f>IF(A12="","",SUMIFS('Journal'!$G$5:$G$504,'Journal'!$D$5:$D$504,A12))</f>
        <v/>
      </c>
      <c r="E12" s="12" t="inlineStr">
        <is>
          <t>August</t>
        </is>
      </c>
      <c r="F12" s="8">
        <f>SUMIFS('Journal'!$F$5:$F$504,'Journal'!$J$5:$J$504,"Einnahme",'Journal'!$A$5:$A$504,"&gt;="&amp;DATE($B$2,8,1),'Journal'!$A$5:$A$504,"&lt;"&amp;DATE($B$2,9,1))</f>
        <v/>
      </c>
      <c r="G12" s="8">
        <f>SUMIFS('Journal'!$G$5:$G$504,'Journal'!$J$5:$J$504,"Ausgabe",'Journal'!$A$5:$A$504,"&gt;="&amp;DATE($B$2,8,1),'Journal'!$A$5:$A$504,"&lt;"&amp;DATE($B$2,9,1))</f>
        <v/>
      </c>
      <c r="H12" s="8">
        <f>F12-G12</f>
        <v/>
      </c>
    </row>
    <row r="13">
      <c r="A13" s="12">
        <f>IF('Kategorien'!A13="","",'Kategorien'!A13)</f>
        <v/>
      </c>
      <c r="B13" s="8">
        <f>IF(A13="","",SUMIFS('Journal'!$F$5:$F$504,'Journal'!$D$5:$D$504,A13))</f>
        <v/>
      </c>
      <c r="C13" s="8">
        <f>IF(A13="","",SUMIFS('Journal'!$G$5:$G$504,'Journal'!$D$5:$D$504,A13))</f>
        <v/>
      </c>
      <c r="E13" s="12" t="inlineStr">
        <is>
          <t>September</t>
        </is>
      </c>
      <c r="F13" s="8">
        <f>SUMIFS('Journal'!$F$5:$F$504,'Journal'!$J$5:$J$504,"Einnahme",'Journal'!$A$5:$A$504,"&gt;="&amp;DATE($B$2,9,1),'Journal'!$A$5:$A$504,"&lt;"&amp;DATE($B$2,10,1))</f>
        <v/>
      </c>
      <c r="G13" s="8">
        <f>SUMIFS('Journal'!$G$5:$G$504,'Journal'!$J$5:$J$504,"Ausgabe",'Journal'!$A$5:$A$504,"&gt;="&amp;DATE($B$2,9,1),'Journal'!$A$5:$A$504,"&lt;"&amp;DATE($B$2,10,1))</f>
        <v/>
      </c>
      <c r="H13" s="8">
        <f>F13-G13</f>
        <v/>
      </c>
    </row>
    <row r="14">
      <c r="A14" s="12">
        <f>IF('Kategorien'!A14="","",'Kategorien'!A14)</f>
        <v/>
      </c>
      <c r="B14" s="8">
        <f>IF(A14="","",SUMIFS('Journal'!$F$5:$F$504,'Journal'!$D$5:$D$504,A14))</f>
        <v/>
      </c>
      <c r="C14" s="8">
        <f>IF(A14="","",SUMIFS('Journal'!$G$5:$G$504,'Journal'!$D$5:$D$504,A14))</f>
        <v/>
      </c>
      <c r="E14" s="12" t="inlineStr">
        <is>
          <t>Oktober</t>
        </is>
      </c>
      <c r="F14" s="8">
        <f>SUMIFS('Journal'!$F$5:$F$504,'Journal'!$J$5:$J$504,"Einnahme",'Journal'!$A$5:$A$504,"&gt;="&amp;DATE($B$2,10,1),'Journal'!$A$5:$A$504,"&lt;"&amp;DATE($B$2,11,1))</f>
        <v/>
      </c>
      <c r="G14" s="8">
        <f>SUMIFS('Journal'!$G$5:$G$504,'Journal'!$J$5:$J$504,"Ausgabe",'Journal'!$A$5:$A$504,"&gt;="&amp;DATE($B$2,10,1),'Journal'!$A$5:$A$504,"&lt;"&amp;DATE($B$2,11,1))</f>
        <v/>
      </c>
      <c r="H14" s="8">
        <f>F14-G14</f>
        <v/>
      </c>
    </row>
    <row r="15">
      <c r="A15" s="12">
        <f>IF('Kategorien'!A15="","",'Kategorien'!A15)</f>
        <v/>
      </c>
      <c r="B15" s="8">
        <f>IF(A15="","",SUMIFS('Journal'!$F$5:$F$504,'Journal'!$D$5:$D$504,A15))</f>
        <v/>
      </c>
      <c r="C15" s="8">
        <f>IF(A15="","",SUMIFS('Journal'!$G$5:$G$504,'Journal'!$D$5:$D$504,A15))</f>
        <v/>
      </c>
      <c r="E15" s="12" t="inlineStr">
        <is>
          <t>November</t>
        </is>
      </c>
      <c r="F15" s="8">
        <f>SUMIFS('Journal'!$F$5:$F$504,'Journal'!$J$5:$J$504,"Einnahme",'Journal'!$A$5:$A$504,"&gt;="&amp;DATE($B$2,11,1),'Journal'!$A$5:$A$504,"&lt;"&amp;DATE($B$2,12,1))</f>
        <v/>
      </c>
      <c r="G15" s="8">
        <f>SUMIFS('Journal'!$G$5:$G$504,'Journal'!$J$5:$J$504,"Ausgabe",'Journal'!$A$5:$A$504,"&gt;="&amp;DATE($B$2,11,1),'Journal'!$A$5:$A$504,"&lt;"&amp;DATE($B$2,12,1))</f>
        <v/>
      </c>
      <c r="H15" s="8">
        <f>F15-G15</f>
        <v/>
      </c>
    </row>
    <row r="16">
      <c r="A16" s="12">
        <f>IF('Kategorien'!A16="","",'Kategorien'!A16)</f>
        <v/>
      </c>
      <c r="B16" s="8">
        <f>IF(A16="","",SUMIFS('Journal'!$F$5:$F$504,'Journal'!$D$5:$D$504,A16))</f>
        <v/>
      </c>
      <c r="C16" s="8">
        <f>IF(A16="","",SUMIFS('Journal'!$G$5:$G$504,'Journal'!$D$5:$D$504,A16))</f>
        <v/>
      </c>
      <c r="E16" s="12" t="inlineStr">
        <is>
          <t>Dezember</t>
        </is>
      </c>
      <c r="F16" s="8">
        <f>SUMIFS('Journal'!$F$5:$F$504,'Journal'!$J$5:$J$504,"Einnahme",'Journal'!$A$5:$A$504,"&gt;="&amp;DATE($B$2,12,1),'Journal'!$A$5:$A$504,"&lt;"&amp;DATE($B$2,13,1))</f>
        <v/>
      </c>
      <c r="G16" s="8">
        <f>SUMIFS('Journal'!$G$5:$G$504,'Journal'!$J$5:$J$504,"Ausgabe",'Journal'!$A$5:$A$504,"&gt;="&amp;DATE($B$2,12,1),'Journal'!$A$5:$A$504,"&lt;"&amp;DATE($B$2,13,1))</f>
        <v/>
      </c>
      <c r="H16" s="8">
        <f>F16-G16</f>
        <v/>
      </c>
    </row>
    <row r="17">
      <c r="A17" s="12">
        <f>IF('Kategorien'!A17="","",'Kategorien'!A17)</f>
        <v/>
      </c>
      <c r="B17" s="8">
        <f>IF(A17="","",SUMIFS('Journal'!$F$5:$F$504,'Journal'!$D$5:$D$504,A17))</f>
        <v/>
      </c>
      <c r="C17" s="8">
        <f>IF(A17="","",SUMIFS('Journal'!$G$5:$G$504,'Journal'!$D$5:$D$504,A17))</f>
        <v/>
      </c>
      <c r="E17" s="13" t="inlineStr">
        <is>
          <t>Total</t>
        </is>
      </c>
      <c r="F17" s="14">
        <f>SUM(F5:F16)</f>
        <v/>
      </c>
      <c r="G17" s="14">
        <f>SUM(G5:G16)</f>
        <v/>
      </c>
      <c r="H17" s="14">
        <f>SUM(H5:H16)</f>
        <v/>
      </c>
    </row>
    <row r="18">
      <c r="A18" s="12">
        <f>IF('Kategorien'!A18="","",'Kategorien'!A18)</f>
        <v/>
      </c>
      <c r="B18" s="8">
        <f>IF(A18="","",SUMIFS('Journal'!$F$5:$F$504,'Journal'!$D$5:$D$504,A18))</f>
        <v/>
      </c>
      <c r="C18" s="8">
        <f>IF(A18="","",SUMIFS('Journal'!$G$5:$G$504,'Journal'!$D$5:$D$504,A18))</f>
        <v/>
      </c>
    </row>
    <row r="19">
      <c r="A19" s="12">
        <f>IF('Kategorien'!A19="","",'Kategorien'!A19)</f>
        <v/>
      </c>
      <c r="B19" s="8">
        <f>IF(A19="","",SUMIFS('Journal'!$F$5:$F$504,'Journal'!$D$5:$D$504,A19))</f>
        <v/>
      </c>
      <c r="C19" s="8">
        <f>IF(A19="","",SUMIFS('Journal'!$G$5:$G$504,'Journal'!$D$5:$D$504,A19))</f>
        <v/>
      </c>
    </row>
    <row r="20">
      <c r="A20" s="12">
        <f>IF('Kategorien'!A20="","",'Kategorien'!A20)</f>
        <v/>
      </c>
      <c r="B20" s="8">
        <f>IF(A20="","",SUMIFS('Journal'!$F$5:$F$504,'Journal'!$D$5:$D$504,A20))</f>
        <v/>
      </c>
      <c r="C20" s="8">
        <f>IF(A20="","",SUMIFS('Journal'!$G$5:$G$504,'Journal'!$D$5:$D$504,A20))</f>
        <v/>
      </c>
    </row>
    <row r="21">
      <c r="A21" s="12">
        <f>IF('Kategorien'!A21="","",'Kategorien'!A21)</f>
        <v/>
      </c>
      <c r="B21" s="8">
        <f>IF(A21="","",SUMIFS('Journal'!$F$5:$F$504,'Journal'!$D$5:$D$504,A21))</f>
        <v/>
      </c>
      <c r="C21" s="8">
        <f>IF(A21="","",SUMIFS('Journal'!$G$5:$G$504,'Journal'!$D$5:$D$504,A21))</f>
        <v/>
      </c>
    </row>
    <row r="22">
      <c r="A22" s="12">
        <f>IF('Kategorien'!A22="","",'Kategorien'!A22)</f>
        <v/>
      </c>
      <c r="B22" s="8">
        <f>IF(A22="","",SUMIFS('Journal'!$F$5:$F$504,'Journal'!$D$5:$D$504,A22))</f>
        <v/>
      </c>
      <c r="C22" s="8">
        <f>IF(A22="","",SUMIFS('Journal'!$G$5:$G$504,'Journal'!$D$5:$D$504,A22))</f>
        <v/>
      </c>
    </row>
    <row r="23">
      <c r="A23" s="12">
        <f>IF('Kategorien'!A23="","",'Kategorien'!A23)</f>
        <v/>
      </c>
      <c r="B23" s="8">
        <f>IF(A23="","",SUMIFS('Journal'!$F$5:$F$504,'Journal'!$D$5:$D$504,A23))</f>
        <v/>
      </c>
      <c r="C23" s="8">
        <f>IF(A23="","",SUMIFS('Journal'!$G$5:$G$504,'Journal'!$D$5:$D$504,A23))</f>
        <v/>
      </c>
    </row>
    <row r="24">
      <c r="A24" s="12">
        <f>IF('Kategorien'!A24="","",'Kategorien'!A24)</f>
        <v/>
      </c>
      <c r="B24" s="8">
        <f>IF(A24="","",SUMIFS('Journal'!$F$5:$F$504,'Journal'!$D$5:$D$504,A24))</f>
        <v/>
      </c>
      <c r="C24" s="8">
        <f>IF(A24="","",SUMIFS('Journal'!$G$5:$G$504,'Journal'!$D$5:$D$504,A24))</f>
        <v/>
      </c>
    </row>
    <row r="25">
      <c r="A25" s="12">
        <f>IF('Kategorien'!A25="","",'Kategorien'!A25)</f>
        <v/>
      </c>
      <c r="B25" s="8">
        <f>IF(A25="","",SUMIFS('Journal'!$F$5:$F$504,'Journal'!$D$5:$D$504,A25))</f>
        <v/>
      </c>
      <c r="C25" s="8">
        <f>IF(A25="","",SUMIFS('Journal'!$G$5:$G$504,'Journal'!$D$5:$D$504,A25))</f>
        <v/>
      </c>
    </row>
    <row r="26">
      <c r="A26" s="12">
        <f>IF('Kategorien'!A26="","",'Kategorien'!A26)</f>
        <v/>
      </c>
      <c r="B26" s="8">
        <f>IF(A26="","",SUMIFS('Journal'!$F$5:$F$504,'Journal'!$D$5:$D$504,A26))</f>
        <v/>
      </c>
      <c r="C26" s="8">
        <f>IF(A26="","",SUMIFS('Journal'!$G$5:$G$504,'Journal'!$D$5:$D$504,A26))</f>
        <v/>
      </c>
    </row>
    <row r="27">
      <c r="A27" s="12">
        <f>IF('Kategorien'!A27="","",'Kategorien'!A27)</f>
        <v/>
      </c>
      <c r="B27" s="8">
        <f>IF(A27="","",SUMIFS('Journal'!$F$5:$F$504,'Journal'!$D$5:$D$504,A27))</f>
        <v/>
      </c>
      <c r="C27" s="8">
        <f>IF(A27="","",SUMIFS('Journal'!$G$5:$G$504,'Journal'!$D$5:$D$504,A27))</f>
        <v/>
      </c>
    </row>
    <row r="28">
      <c r="A28" s="12">
        <f>IF('Kategorien'!A28="","",'Kategorien'!A28)</f>
        <v/>
      </c>
      <c r="B28" s="8">
        <f>IF(A28="","",SUMIFS('Journal'!$F$5:$F$504,'Journal'!$D$5:$D$504,A28))</f>
        <v/>
      </c>
      <c r="C28" s="8">
        <f>IF(A28="","",SUMIFS('Journal'!$G$5:$G$504,'Journal'!$D$5:$D$504,A28))</f>
        <v/>
      </c>
    </row>
    <row r="29">
      <c r="A29" s="12">
        <f>IF('Kategorien'!A29="","",'Kategorien'!A29)</f>
        <v/>
      </c>
      <c r="B29" s="8">
        <f>IF(A29="","",SUMIFS('Journal'!$F$5:$F$504,'Journal'!$D$5:$D$504,A29))</f>
        <v/>
      </c>
      <c r="C29" s="8">
        <f>IF(A29="","",SUMIFS('Journal'!$G$5:$G$504,'Journal'!$D$5:$D$504,A29))</f>
        <v/>
      </c>
    </row>
    <row r="30">
      <c r="A30" s="12">
        <f>IF('Kategorien'!A30="","",'Kategorien'!A30)</f>
        <v/>
      </c>
      <c r="B30" s="8">
        <f>IF(A30="","",SUMIFS('Journal'!$F$5:$F$504,'Journal'!$D$5:$D$504,A30))</f>
        <v/>
      </c>
      <c r="C30" s="8">
        <f>IF(A30="","",SUMIFS('Journal'!$G$5:$G$504,'Journal'!$D$5:$D$504,A30))</f>
        <v/>
      </c>
    </row>
    <row r="31">
      <c r="A31" s="12">
        <f>IF('Kategorien'!A31="","",'Kategorien'!A31)</f>
        <v/>
      </c>
      <c r="B31" s="8">
        <f>IF(A31="","",SUMIFS('Journal'!$F$5:$F$504,'Journal'!$D$5:$D$504,A31))</f>
        <v/>
      </c>
      <c r="C31" s="8">
        <f>IF(A31="","",SUMIFS('Journal'!$G$5:$G$504,'Journal'!$D$5:$D$504,A31))</f>
        <v/>
      </c>
    </row>
    <row r="32">
      <c r="A32" s="12">
        <f>IF('Kategorien'!A32="","",'Kategorien'!A32)</f>
        <v/>
      </c>
      <c r="B32" s="8">
        <f>IF(A32="","",SUMIFS('Journal'!$F$5:$F$504,'Journal'!$D$5:$D$504,A32))</f>
        <v/>
      </c>
      <c r="C32" s="8">
        <f>IF(A32="","",SUMIFS('Journal'!$G$5:$G$504,'Journal'!$D$5:$D$504,A32))</f>
        <v/>
      </c>
    </row>
    <row r="33">
      <c r="A33" s="12">
        <f>IF('Kategorien'!A33="","",'Kategorien'!A33)</f>
        <v/>
      </c>
      <c r="B33" s="8">
        <f>IF(A33="","",SUMIFS('Journal'!$F$5:$F$504,'Journal'!$D$5:$D$504,A33))</f>
        <v/>
      </c>
      <c r="C33" s="8">
        <f>IF(A33="","",SUMIFS('Journal'!$G$5:$G$504,'Journal'!$D$5:$D$504,A33))</f>
        <v/>
      </c>
    </row>
    <row r="34">
      <c r="A34" s="12">
        <f>IF('Kategorien'!A34="","",'Kategorien'!A34)</f>
        <v/>
      </c>
      <c r="B34" s="8">
        <f>IF(A34="","",SUMIFS('Journal'!$F$5:$F$504,'Journal'!$D$5:$D$504,A34))</f>
        <v/>
      </c>
      <c r="C34" s="8">
        <f>IF(A34="","",SUMIFS('Journal'!$G$5:$G$504,'Journal'!$D$5:$D$504,A34))</f>
        <v/>
      </c>
    </row>
    <row r="35">
      <c r="A35" s="12">
        <f>IF('Kategorien'!A35="","",'Kategorien'!A35)</f>
        <v/>
      </c>
      <c r="B35" s="8">
        <f>IF(A35="","",SUMIFS('Journal'!$F$5:$F$504,'Journal'!$D$5:$D$504,A35))</f>
        <v/>
      </c>
      <c r="C35" s="8">
        <f>IF(A35="","",SUMIFS('Journal'!$G$5:$G$504,'Journal'!$D$5:$D$504,A35))</f>
        <v/>
      </c>
    </row>
    <row r="36">
      <c r="A36" s="12">
        <f>IF('Kategorien'!A36="","",'Kategorien'!A36)</f>
        <v/>
      </c>
      <c r="B36" s="8">
        <f>IF(A36="","",SUMIFS('Journal'!$F$5:$F$504,'Journal'!$D$5:$D$504,A36))</f>
        <v/>
      </c>
      <c r="C36" s="8">
        <f>IF(A36="","",SUMIFS('Journal'!$G$5:$G$504,'Journal'!$D$5:$D$504,A36))</f>
        <v/>
      </c>
    </row>
    <row r="37">
      <c r="A37" s="12">
        <f>IF('Kategorien'!A37="","",'Kategorien'!A37)</f>
        <v/>
      </c>
      <c r="B37" s="8">
        <f>IF(A37="","",SUMIFS('Journal'!$F$5:$F$504,'Journal'!$D$5:$D$504,A37))</f>
        <v/>
      </c>
      <c r="C37" s="8">
        <f>IF(A37="","",SUMIFS('Journal'!$G$5:$G$504,'Journal'!$D$5:$D$504,A37))</f>
        <v/>
      </c>
    </row>
    <row r="38">
      <c r="A38" s="12">
        <f>IF('Kategorien'!A38="","",'Kategorien'!A38)</f>
        <v/>
      </c>
      <c r="B38" s="8">
        <f>IF(A38="","",SUMIFS('Journal'!$F$5:$F$504,'Journal'!$D$5:$D$504,A38))</f>
        <v/>
      </c>
      <c r="C38" s="8">
        <f>IF(A38="","",SUMIFS('Journal'!$G$5:$G$504,'Journal'!$D$5:$D$504,A38))</f>
        <v/>
      </c>
    </row>
    <row r="39">
      <c r="A39" s="12">
        <f>IF('Kategorien'!A39="","",'Kategorien'!A39)</f>
        <v/>
      </c>
      <c r="B39" s="8">
        <f>IF(A39="","",SUMIFS('Journal'!$F$5:$F$504,'Journal'!$D$5:$D$504,A39))</f>
        <v/>
      </c>
      <c r="C39" s="8">
        <f>IF(A39="","",SUMIFS('Journal'!$G$5:$G$504,'Journal'!$D$5:$D$504,A39))</f>
        <v/>
      </c>
    </row>
    <row r="40">
      <c r="A40" s="12">
        <f>IF('Kategorien'!A40="","",'Kategorien'!A40)</f>
        <v/>
      </c>
      <c r="B40" s="8">
        <f>IF(A40="","",SUMIFS('Journal'!$F$5:$F$504,'Journal'!$D$5:$D$504,A40))</f>
        <v/>
      </c>
      <c r="C40" s="8">
        <f>IF(A40="","",SUMIFS('Journal'!$G$5:$G$504,'Journal'!$D$5:$D$504,A40))</f>
        <v/>
      </c>
    </row>
    <row r="41">
      <c r="A41" s="12">
        <f>IF('Kategorien'!A41="","",'Kategorien'!A41)</f>
        <v/>
      </c>
      <c r="B41" s="8">
        <f>IF(A41="","",SUMIFS('Journal'!$F$5:$F$504,'Journal'!$D$5:$D$504,A41))</f>
        <v/>
      </c>
      <c r="C41" s="8">
        <f>IF(A41="","",SUMIFS('Journal'!$G$5:$G$504,'Journal'!$D$5:$D$504,A41))</f>
        <v/>
      </c>
    </row>
    <row r="42">
      <c r="A42" s="12">
        <f>IF('Kategorien'!A42="","",'Kategorien'!A42)</f>
        <v/>
      </c>
      <c r="B42" s="8">
        <f>IF(A42="","",SUMIFS('Journal'!$F$5:$F$504,'Journal'!$D$5:$D$504,A42))</f>
        <v/>
      </c>
      <c r="C42" s="8">
        <f>IF(A42="","",SUMIFS('Journal'!$G$5:$G$504,'Journal'!$D$5:$D$504,A42))</f>
        <v/>
      </c>
    </row>
    <row r="43">
      <c r="A43" s="12">
        <f>IF('Kategorien'!A43="","",'Kategorien'!A43)</f>
        <v/>
      </c>
      <c r="B43" s="8">
        <f>IF(A43="","",SUMIFS('Journal'!$F$5:$F$504,'Journal'!$D$5:$D$504,A43))</f>
        <v/>
      </c>
      <c r="C43" s="8">
        <f>IF(A43="","",SUMIFS('Journal'!$G$5:$G$504,'Journal'!$D$5:$D$504,A43))</f>
        <v/>
      </c>
    </row>
    <row r="44">
      <c r="A44" s="12">
        <f>IF('Kategorien'!A44="","",'Kategorien'!A44)</f>
        <v/>
      </c>
      <c r="B44" s="8">
        <f>IF(A44="","",SUMIFS('Journal'!$F$5:$F$504,'Journal'!$D$5:$D$504,A44))</f>
        <v/>
      </c>
      <c r="C44" s="8">
        <f>IF(A44="","",SUMIFS('Journal'!$G$5:$G$504,'Journal'!$D$5:$D$504,A44))</f>
        <v/>
      </c>
    </row>
    <row r="46">
      <c r="A46" s="15" t="inlineStr">
        <is>
          <t>Total Einnahmen</t>
        </is>
      </c>
      <c r="B46" s="16">
        <f>SUMIFS('Journal'!$F$5:$F$504,'Journal'!$J$5:$J$504,"Einnahme")</f>
        <v/>
      </c>
    </row>
    <row r="47">
      <c r="A47" s="15" t="inlineStr">
        <is>
          <t>Total Ausgaben</t>
        </is>
      </c>
      <c r="B47" s="16">
        <f>SUMIFS('Journal'!$G$5:$G$504,'Journal'!$J$5:$J$504,"Ausgabe")</f>
        <v/>
      </c>
    </row>
    <row r="48">
      <c r="A48" s="17" t="inlineStr">
        <is>
          <t>Gewinn / Verlust</t>
        </is>
      </c>
      <c r="B48" s="18">
        <f>B46-B47</f>
        <v/>
      </c>
    </row>
    <row r="50">
      <c r="A50" s="10" t="inlineStr">
        <is>
          <t>Privat netto (Einlagen − Bezüge)</t>
        </is>
      </c>
      <c r="B50" s="19">
        <f>SUMIFS('Journal'!$F$5:$F$504,'Journal'!$J$5:$J$504,"Privat")-SUMIFS('Journal'!$G$5:$G$504,'Journal'!$J$5:$J$504,"Privat")</f>
        <v/>
      </c>
    </row>
    <row r="51">
      <c r="A51" s="10" t="inlineStr">
        <is>
          <t>Enthaltene MWST (brutto erfasst)</t>
        </is>
      </c>
      <c r="B51" s="19">
        <f>SUM('Journal'!I5:I504)</f>
        <v/>
      </c>
    </row>
    <row r="52">
      <c r="A52" s="2" t="inlineStr">
        <is>
          <t>Steht im Journal unter «Art» ein «?», fehlt die Kategorie im Blatt «Kategorien».</t>
        </is>
      </c>
    </row>
  </sheetData>
  <pageMargins left="0.5" right="0.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1" t="inlineStr">
        <is>
          <t>Vermögenslage</t>
        </is>
      </c>
    </row>
    <row r="2">
      <c r="A2" s="10" t="inlineStr">
        <is>
          <t>Stichtag</t>
        </is>
      </c>
      <c r="B2" s="4" t="n">
        <v>46387</v>
      </c>
    </row>
    <row r="4" ht="30" customHeight="1">
      <c r="A4" s="3" t="inlineStr">
        <is>
          <t>Vermögen</t>
        </is>
      </c>
      <c r="B4" s="3" t="inlineStr">
        <is>
          <t>CHF</t>
        </is>
      </c>
    </row>
    <row r="5">
      <c r="A5" s="12" t="inlineStr">
        <is>
          <t>Kasse</t>
        </is>
      </c>
      <c r="B5" s="6" t="n"/>
    </row>
    <row r="6">
      <c r="A6" s="12" t="inlineStr">
        <is>
          <t>Bank und Post</t>
        </is>
      </c>
      <c r="B6" s="6" t="n"/>
    </row>
    <row r="7">
      <c r="A7" s="12" t="inlineStr">
        <is>
          <t>Offene Kundenrechnungen</t>
        </is>
      </c>
      <c r="B7" s="6" t="n"/>
    </row>
    <row r="8">
      <c r="A8" s="12" t="inlineStr">
        <is>
          <t>Vorräte und angefangene Arbeiten</t>
        </is>
      </c>
      <c r="B8" s="6" t="n"/>
    </row>
    <row r="9">
      <c r="A9" s="12" t="inlineStr">
        <is>
          <t>Fahrzeuge, Maschinen, Einrichtung</t>
        </is>
      </c>
      <c r="B9" s="6" t="n"/>
    </row>
    <row r="10">
      <c r="A10" s="13" t="inlineStr">
        <is>
          <t>Total Vermögen</t>
        </is>
      </c>
      <c r="B10" s="14">
        <f>SUM(B5:B9)</f>
        <v/>
      </c>
    </row>
    <row r="12" ht="30" customHeight="1">
      <c r="A12" s="3" t="inlineStr">
        <is>
          <t>Schulden</t>
        </is>
      </c>
      <c r="B12" s="3" t="inlineStr">
        <is>
          <t>CHF</t>
        </is>
      </c>
    </row>
    <row r="13">
      <c r="A13" s="12" t="inlineStr">
        <is>
          <t>Offene Lieferantenrechnungen</t>
        </is>
      </c>
      <c r="B13" s="6" t="n"/>
    </row>
    <row r="14">
      <c r="A14" s="12" t="inlineStr">
        <is>
          <t>Geschuldete MWST</t>
        </is>
      </c>
      <c r="B14" s="6" t="n"/>
    </row>
    <row r="15">
      <c r="A15" s="12" t="inlineStr">
        <is>
          <t>Darlehen und Kredite</t>
        </is>
      </c>
      <c r="B15" s="6" t="n"/>
    </row>
    <row r="16">
      <c r="A16" s="13" t="inlineStr">
        <is>
          <t>Total Schulden</t>
        </is>
      </c>
      <c r="B16" s="14">
        <f>SUM(B13:B15)</f>
        <v/>
      </c>
    </row>
    <row r="18">
      <c r="A18" s="17" t="inlineStr">
        <is>
          <t>Eigenkapital</t>
        </is>
      </c>
      <c r="B18" s="18">
        <f>B10-B16</f>
        <v/>
      </c>
    </row>
  </sheetData>
  <pageMargins left="0.5" right="0.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20" t="inlineStr">
        <is>
          <t>Kategorien</t>
        </is>
      </c>
    </row>
    <row r="2">
      <c r="A2" s="2" t="inlineStr">
        <is>
          <t>Kategorien frei anpassen. Die Art bestimmt, ob ein Betrag ins Ergebnis zählt (Privat zählt nicht).</t>
        </is>
      </c>
    </row>
    <row r="4" ht="30" customHeight="1">
      <c r="A4" s="3" t="inlineStr">
        <is>
          <t>Kategorie</t>
        </is>
      </c>
      <c r="B4" s="3" t="inlineStr">
        <is>
          <t>Art</t>
        </is>
      </c>
    </row>
    <row r="5">
      <c r="A5" s="5" t="inlineStr">
        <is>
          <t>Dienstleistungsertrag</t>
        </is>
      </c>
      <c r="B5" s="5" t="inlineStr">
        <is>
          <t>Einnahme</t>
        </is>
      </c>
    </row>
    <row r="6">
      <c r="A6" s="5" t="inlineStr">
        <is>
          <t>Warenverkauf</t>
        </is>
      </c>
      <c r="B6" s="5" t="inlineStr">
        <is>
          <t>Einnahme</t>
        </is>
      </c>
    </row>
    <row r="7">
      <c r="A7" s="5" t="inlineStr">
        <is>
          <t>Übriger Ertrag</t>
        </is>
      </c>
      <c r="B7" s="5" t="inlineStr">
        <is>
          <t>Einnahme</t>
        </is>
      </c>
    </row>
    <row r="8">
      <c r="A8" s="5" t="inlineStr">
        <is>
          <t>Material und Waren</t>
        </is>
      </c>
      <c r="B8" s="5" t="inlineStr">
        <is>
          <t>Ausgabe</t>
        </is>
      </c>
    </row>
    <row r="9">
      <c r="A9" s="5" t="inlineStr">
        <is>
          <t>Fremdleistungen</t>
        </is>
      </c>
      <c r="B9" s="5" t="inlineStr">
        <is>
          <t>Ausgabe</t>
        </is>
      </c>
    </row>
    <row r="10">
      <c r="A10" s="5" t="inlineStr">
        <is>
          <t>Miete und Nebenkosten</t>
        </is>
      </c>
      <c r="B10" s="5" t="inlineStr">
        <is>
          <t>Ausgabe</t>
        </is>
      </c>
    </row>
    <row r="11">
      <c r="A11" s="5" t="inlineStr">
        <is>
          <t>Fahrzeugaufwand</t>
        </is>
      </c>
      <c r="B11" s="5" t="inlineStr">
        <is>
          <t>Ausgabe</t>
        </is>
      </c>
    </row>
    <row r="12">
      <c r="A12" s="5" t="inlineStr">
        <is>
          <t>Versicherungen und Gebühren</t>
        </is>
      </c>
      <c r="B12" s="5" t="inlineStr">
        <is>
          <t>Ausgabe</t>
        </is>
      </c>
    </row>
    <row r="13">
      <c r="A13" s="5" t="inlineStr">
        <is>
          <t>Telefon und Internet</t>
        </is>
      </c>
      <c r="B13" s="5" t="inlineStr">
        <is>
          <t>Ausgabe</t>
        </is>
      </c>
    </row>
    <row r="14">
      <c r="A14" s="5" t="inlineStr">
        <is>
          <t>Software und Abos</t>
        </is>
      </c>
      <c r="B14" s="5" t="inlineStr">
        <is>
          <t>Ausgabe</t>
        </is>
      </c>
    </row>
    <row r="15">
      <c r="A15" s="5" t="inlineStr">
        <is>
          <t>Büromaterial</t>
        </is>
      </c>
      <c r="B15" s="5" t="inlineStr">
        <is>
          <t>Ausgabe</t>
        </is>
      </c>
    </row>
    <row r="16">
      <c r="A16" s="5" t="inlineStr">
        <is>
          <t>Werbung</t>
        </is>
      </c>
      <c r="B16" s="5" t="inlineStr">
        <is>
          <t>Ausgabe</t>
        </is>
      </c>
    </row>
    <row r="17">
      <c r="A17" s="5" t="inlineStr">
        <is>
          <t>Weiterbildung</t>
        </is>
      </c>
      <c r="B17" s="5" t="inlineStr">
        <is>
          <t>Ausgabe</t>
        </is>
      </c>
    </row>
    <row r="18">
      <c r="A18" s="5" t="inlineStr">
        <is>
          <t>Bankspesen</t>
        </is>
      </c>
      <c r="B18" s="5" t="inlineStr">
        <is>
          <t>Ausgabe</t>
        </is>
      </c>
    </row>
    <row r="19">
      <c r="A19" s="5" t="inlineStr">
        <is>
          <t>AHV-Beiträge Inhaber</t>
        </is>
      </c>
      <c r="B19" s="5" t="inlineStr">
        <is>
          <t>Ausgabe</t>
        </is>
      </c>
    </row>
    <row r="20">
      <c r="A20" s="5" t="inlineStr">
        <is>
          <t>Übriger Aufwand</t>
        </is>
      </c>
      <c r="B20" s="5" t="inlineStr">
        <is>
          <t>Ausgabe</t>
        </is>
      </c>
    </row>
    <row r="21">
      <c r="A21" s="5" t="inlineStr">
        <is>
          <t>Privateinlage</t>
        </is>
      </c>
      <c r="B21" s="5" t="inlineStr">
        <is>
          <t>Privat</t>
        </is>
      </c>
    </row>
    <row r="22">
      <c r="A22" s="5" t="inlineStr">
        <is>
          <t>Privatbezug</t>
        </is>
      </c>
      <c r="B22" s="5" t="inlineStr">
        <is>
          <t>Privat</t>
        </is>
      </c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  <row r="27">
      <c r="A27" s="5" t="n"/>
      <c r="B27" s="5" t="n"/>
    </row>
    <row r="28">
      <c r="A28" s="5" t="n"/>
      <c r="B28" s="5" t="n"/>
    </row>
    <row r="29">
      <c r="A29" s="5" t="n"/>
      <c r="B29" s="5" t="n"/>
    </row>
    <row r="30">
      <c r="A30" s="5" t="n"/>
      <c r="B30" s="5" t="n"/>
    </row>
    <row r="31">
      <c r="A31" s="5" t="n"/>
      <c r="B31" s="5" t="n"/>
    </row>
    <row r="32">
      <c r="A32" s="5" t="n"/>
      <c r="B32" s="5" t="n"/>
    </row>
    <row r="33">
      <c r="A33" s="5" t="n"/>
      <c r="B33" s="5" t="n"/>
    </row>
    <row r="34">
      <c r="A34" s="5" t="n"/>
      <c r="B34" s="5" t="n"/>
    </row>
    <row r="35">
      <c r="A35" s="5" t="n"/>
      <c r="B35" s="5" t="n"/>
    </row>
    <row r="36">
      <c r="A36" s="5" t="n"/>
      <c r="B36" s="5" t="n"/>
    </row>
    <row r="37">
      <c r="A37" s="5" t="n"/>
      <c r="B37" s="5" t="n"/>
    </row>
    <row r="38">
      <c r="A38" s="5" t="n"/>
      <c r="B38" s="5" t="n"/>
    </row>
    <row r="39">
      <c r="A39" s="5" t="n"/>
      <c r="B39" s="5" t="n"/>
    </row>
    <row r="40">
      <c r="A40" s="5" t="n"/>
      <c r="B40" s="5" t="n"/>
    </row>
    <row r="41">
      <c r="A41" s="5" t="n"/>
      <c r="B41" s="5" t="n"/>
    </row>
    <row r="42">
      <c r="A42" s="5" t="n"/>
      <c r="B42" s="5" t="n"/>
    </row>
    <row r="43">
      <c r="A43" s="5" t="n"/>
      <c r="B43" s="5" t="n"/>
    </row>
    <row r="44">
      <c r="A44" s="5" t="n"/>
      <c r="B44" s="5" t="n"/>
    </row>
  </sheetData>
  <dataValidations count="1">
    <dataValidation sqref="B5:B44" showDropDown="0" showInputMessage="0" showErrorMessage="0" allowBlank="1" type="list">
      <formula1>"Einnahme,Ausgabe,Privat"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So verwenden Sie diese Vorlage</t>
        </is>
      </c>
    </row>
    <row r="4">
      <c r="A4" s="21" t="n">
        <v>1</v>
      </c>
      <c r="B4" s="22" t="inlineStr">
        <is>
          <t>Im Blatt «Kategorien» die Kategorien an Ihr Geschäft anpassen.</t>
        </is>
      </c>
    </row>
    <row r="5">
      <c r="A5" s="21" t="n">
        <v>2</v>
      </c>
      <c r="B5" s="22" t="inlineStr">
        <is>
          <t>Im «Journal» jeden Beleg in einer Zeile erfassen: Datum, Belegnummer, Text, Kategorie, Zahlungsweg und Betrag.</t>
        </is>
      </c>
    </row>
    <row r="6">
      <c r="A6" s="21" t="n">
        <v>3</v>
      </c>
      <c r="B6" s="22" t="inlineStr">
        <is>
          <t>Beträge brutto erfassen. Bei MWST-Pflicht den Satz wählen, die enthaltene MWST rechnet sich selbst.</t>
        </is>
      </c>
    </row>
    <row r="7">
      <c r="A7" s="21" t="n">
        <v>4</v>
      </c>
      <c r="B7" s="22" t="inlineStr">
        <is>
          <t>Privatbezüge und -einlagen mit den Kategorien «Privat» erfassen. Sie zählen nicht ins Ergebnis.</t>
        </is>
      </c>
    </row>
    <row r="8">
      <c r="A8" s="21" t="n">
        <v>5</v>
      </c>
      <c r="B8" s="22" t="inlineStr">
        <is>
          <t>In der «Auswertung» das Jahr setzen: Sie sehen Gewinn oder Verlust pro Kategorie und pro Monat.</t>
        </is>
      </c>
    </row>
    <row r="9">
      <c r="A9" s="21" t="n">
        <v>6</v>
      </c>
      <c r="B9" s="22" t="inlineStr">
        <is>
          <t>Am Jahresende die «Vermögenslage» per 31.12. ausfüllen, wie sie das Gesetz neben Einnahmen und Ausgaben verlangt.</t>
        </is>
      </c>
    </row>
    <row r="11">
      <c r="B11" s="17" t="inlineStr">
        <is>
          <t>Gut zu wissen</t>
        </is>
      </c>
    </row>
    <row r="12">
      <c r="B12" s="22" t="inlineStr">
        <is>
          <t>• Einzelunternehmen und Personengesellschaften mit weniger als CHF 500'000 Umsatz im letzten Geschäftsjahr dürfen so einfach Buch führen (OR Art. 957 Abs. 2). GmbH und AG brauchen immer eine doppelte Buchhaltung.</t>
        </is>
      </c>
    </row>
    <row r="13">
      <c r="B13" s="22" t="inlineStr">
        <is>
          <t>• Die Vorlage ersetzt keine MWST-Abrechnung. Ab CHF 100'000 Umsatz pro Jahr sind Sie in der Regel MWST-pflichtig.</t>
        </is>
      </c>
    </row>
    <row r="14">
      <c r="B14" s="22" t="inlineStr">
        <is>
          <t>• Belege und Auswertungen zehn Jahre aufbewahren (OR Art. 958f).</t>
        </is>
      </c>
    </row>
    <row r="15">
      <c r="B15" s="22" t="inlineStr">
        <is>
          <t>• Wer Rechnungen auf Ziel stellt, führt die offenen Rechnungen am Jahresende in der Vermögenslage auf.</t>
        </is>
      </c>
    </row>
    <row r="17">
      <c r="B17" s="23" t="inlineStr">
        <is>
          <t>Hellgrün hinterlegte Felder füllen Sie aus. Alle anderen Felder rechnen automatisch.</t>
        </is>
      </c>
    </row>
    <row r="19">
      <c r="B19" s="24" t="inlineStr">
        <is>
          <t>https://saldio.ch/vorlagen/buchhaltung-excel-vorlage/</t>
        </is>
      </c>
    </row>
    <row r="20">
      <c r="B20" s="25" t="inlineStr">
        <is>
          <t>Kostenlose Vorlage von Saldio Systems GmbH. Frei nutz- und anpassbar, ohne Gewähr für Vollständigkeit und Richtigkeit im Einzelfall. Rechtsstand: Oktober 2026.</t>
        </is>
      </c>
    </row>
    <row r="22">
      <c r="B22" s="26" t="inlineStr">
        <is>
          <t>Lieber ohne Excel? Saldio erstellt Offerten, QR-Rechnungen, Buchhaltung und MWST-Abrechnung in einem Ablauf, Schweizer Software, 7 Tage gratis: saldio.ch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Einnahmen und Ausgaben</dc:title>
  <dc:language xmlns:dc="http://purl.org/dc/elements/1.1/">de-CH</dc:language>
  <dcterms:created xmlns:dcterms="http://purl.org/dc/terms/" xmlns:xsi="http://www.w3.org/2001/XMLSchema-instance" xsi:type="dcterms:W3CDTF">2026-10-20T21:57:57Z</dcterms:created>
  <dcterms:modified xmlns:dcterms="http://purl.org/dc/terms/" xmlns:xsi="http://www.w3.org/2001/XMLSchema-instance" xsi:type="dcterms:W3CDTF">2026-10-20T21:57:58Z</dcterms:modified>
</cp:coreProperties>
</file>